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zivatel\Documents\Box\Brožury\2026\lesnictví tecomec\"/>
    </mc:Choice>
  </mc:AlternateContent>
  <xr:revisionPtr revIDLastSave="0" documentId="13_ncr:1_{E3007FA6-26D1-491C-9179-53C949456F9E}" xr6:coauthVersionLast="47" xr6:coauthVersionMax="47" xr10:uidLastSave="{00000000-0000-0000-0000-000000000000}"/>
  <workbookProtection workbookAlgorithmName="SHA-512" workbookHashValue="VHrBoGYgtT5ePFN8fT9TWM56C8w7+I1Bxcuax7BHIPrGYWGRdXogUan1N04EvLyLUWMn+nnakIWbJHcy9Jvd4g==" workbookSaltValue="mqoaEMYRIn6m5710c3Jw/w==" workbookSpinCount="100000" lockStructure="1"/>
  <bookViews>
    <workbookView xWindow="-28920" yWindow="-120" windowWidth="29040" windowHeight="15720" xr2:uid="{E9CE591B-45E8-434D-9C21-085725CAD5A8}"/>
  </bookViews>
  <sheets>
    <sheet name="List1" sheetId="1" r:id="rId1"/>
  </sheets>
  <definedNames>
    <definedName name="_xlnm.Print_Area" localSheetId="0">List1!$A$1:$F$59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3" i="1" l="1"/>
  <c r="N54" i="1" s="1"/>
  <c r="K53" i="1"/>
  <c r="I53" i="1"/>
  <c r="M53" i="1" s="1"/>
  <c r="F53" i="1" s="1"/>
  <c r="H53" i="1"/>
  <c r="D53" i="1"/>
  <c r="C53" i="1"/>
  <c r="N19" i="1"/>
  <c r="K19" i="1"/>
  <c r="D19" i="1" s="1"/>
  <c r="I19" i="1"/>
  <c r="H19" i="1" s="1"/>
  <c r="N18" i="1"/>
  <c r="K18" i="1"/>
  <c r="I18" i="1"/>
  <c r="M18" i="1" s="1"/>
  <c r="F18" i="1" s="1"/>
  <c r="H18" i="1"/>
  <c r="N17" i="1"/>
  <c r="K17" i="1"/>
  <c r="I17" i="1"/>
  <c r="H17" i="1" s="1"/>
  <c r="N16" i="1"/>
  <c r="K16" i="1"/>
  <c r="D16" i="1" s="1"/>
  <c r="I16" i="1"/>
  <c r="C16" i="1" s="1"/>
  <c r="K9" i="1"/>
  <c r="D9" i="1" s="1"/>
  <c r="K10" i="1"/>
  <c r="K11" i="1"/>
  <c r="K12" i="1"/>
  <c r="K13" i="1"/>
  <c r="K14" i="1"/>
  <c r="D14" i="1" s="1"/>
  <c r="K15" i="1"/>
  <c r="K20" i="1"/>
  <c r="D20" i="1" s="1"/>
  <c r="K21" i="1"/>
  <c r="K22" i="1"/>
  <c r="K23" i="1"/>
  <c r="K24" i="1"/>
  <c r="K25" i="1"/>
  <c r="K26" i="1"/>
  <c r="K27" i="1"/>
  <c r="K28" i="1"/>
  <c r="K29" i="1"/>
  <c r="D29" i="1" s="1"/>
  <c r="K30" i="1"/>
  <c r="D30" i="1" s="1"/>
  <c r="K31" i="1"/>
  <c r="D31" i="1" s="1"/>
  <c r="K32" i="1"/>
  <c r="D32" i="1" s="1"/>
  <c r="K33" i="1"/>
  <c r="K34" i="1"/>
  <c r="K35" i="1"/>
  <c r="D35" i="1" s="1"/>
  <c r="K36" i="1"/>
  <c r="D36" i="1" s="1"/>
  <c r="K37" i="1"/>
  <c r="K38" i="1"/>
  <c r="K39" i="1"/>
  <c r="K40" i="1"/>
  <c r="K41" i="1"/>
  <c r="K42" i="1"/>
  <c r="K43" i="1"/>
  <c r="K44" i="1"/>
  <c r="D44" i="1" s="1"/>
  <c r="K45" i="1"/>
  <c r="D45" i="1" s="1"/>
  <c r="K46" i="1"/>
  <c r="D46" i="1" s="1"/>
  <c r="K47" i="1"/>
  <c r="D47" i="1" s="1"/>
  <c r="K48" i="1"/>
  <c r="K49" i="1"/>
  <c r="D49" i="1" s="1"/>
  <c r="K50" i="1"/>
  <c r="D50" i="1" s="1"/>
  <c r="K51" i="1"/>
  <c r="K52" i="1"/>
  <c r="K8" i="1"/>
  <c r="D8" i="1" s="1"/>
  <c r="N50" i="1"/>
  <c r="I50" i="1"/>
  <c r="M50" i="1" s="1"/>
  <c r="F50" i="1" s="1"/>
  <c r="N49" i="1"/>
  <c r="I49" i="1"/>
  <c r="M49" i="1" s="1"/>
  <c r="F49" i="1" s="1"/>
  <c r="N48" i="1"/>
  <c r="I48" i="1"/>
  <c r="M48" i="1" s="1"/>
  <c r="F48" i="1" s="1"/>
  <c r="N47" i="1"/>
  <c r="I47" i="1"/>
  <c r="M47" i="1" s="1"/>
  <c r="F47" i="1" s="1"/>
  <c r="N46" i="1"/>
  <c r="I46" i="1"/>
  <c r="M46" i="1" s="1"/>
  <c r="F46" i="1" s="1"/>
  <c r="N45" i="1"/>
  <c r="I45" i="1"/>
  <c r="M45" i="1" s="1"/>
  <c r="F45" i="1" s="1"/>
  <c r="N35" i="1"/>
  <c r="I35" i="1"/>
  <c r="M35" i="1" s="1"/>
  <c r="F35" i="1" s="1"/>
  <c r="H35" i="1"/>
  <c r="N52" i="1"/>
  <c r="I52" i="1"/>
  <c r="M52" i="1" s="1"/>
  <c r="F52" i="1" s="1"/>
  <c r="N51" i="1"/>
  <c r="I51" i="1"/>
  <c r="M51" i="1" s="1"/>
  <c r="F51" i="1" s="1"/>
  <c r="N36" i="1"/>
  <c r="N37" i="1"/>
  <c r="N38" i="1"/>
  <c r="N39" i="1"/>
  <c r="N40" i="1"/>
  <c r="N41" i="1"/>
  <c r="N42" i="1"/>
  <c r="N43" i="1"/>
  <c r="N44" i="1"/>
  <c r="I36" i="1"/>
  <c r="M36" i="1" s="1"/>
  <c r="F36" i="1" s="1"/>
  <c r="I37" i="1"/>
  <c r="H37" i="1" s="1"/>
  <c r="I38" i="1"/>
  <c r="M38" i="1" s="1"/>
  <c r="F38" i="1" s="1"/>
  <c r="I39" i="1"/>
  <c r="M39" i="1" s="1"/>
  <c r="F39" i="1" s="1"/>
  <c r="I40" i="1"/>
  <c r="H40" i="1" s="1"/>
  <c r="I41" i="1"/>
  <c r="M41" i="1" s="1"/>
  <c r="F41" i="1" s="1"/>
  <c r="I42" i="1"/>
  <c r="H42" i="1" s="1"/>
  <c r="I43" i="1"/>
  <c r="M43" i="1" s="1"/>
  <c r="F43" i="1" s="1"/>
  <c r="I44" i="1"/>
  <c r="M44" i="1" s="1"/>
  <c r="F44" i="1" s="1"/>
  <c r="N28" i="1"/>
  <c r="I28" i="1"/>
  <c r="H28" i="1" s="1"/>
  <c r="N27" i="1"/>
  <c r="I27" i="1"/>
  <c r="H27" i="1" s="1"/>
  <c r="N26" i="1"/>
  <c r="I26" i="1"/>
  <c r="H26" i="1" s="1"/>
  <c r="N25" i="1"/>
  <c r="I25" i="1"/>
  <c r="H25" i="1" s="1"/>
  <c r="N24" i="1"/>
  <c r="I24" i="1"/>
  <c r="H24" i="1" s="1"/>
  <c r="N15" i="1"/>
  <c r="I15" i="1"/>
  <c r="H15" i="1" s="1"/>
  <c r="N14" i="1"/>
  <c r="I14" i="1"/>
  <c r="H14" i="1" s="1"/>
  <c r="N13" i="1"/>
  <c r="I13" i="1"/>
  <c r="H13" i="1" s="1"/>
  <c r="N12" i="1"/>
  <c r="I12" i="1"/>
  <c r="H12" i="1" s="1"/>
  <c r="N11" i="1"/>
  <c r="I11" i="1"/>
  <c r="H11" i="1" s="1"/>
  <c r="N23" i="1"/>
  <c r="I23" i="1"/>
  <c r="H23" i="1" s="1"/>
  <c r="N22" i="1"/>
  <c r="I22" i="1"/>
  <c r="H22" i="1" s="1"/>
  <c r="N21" i="1"/>
  <c r="I21" i="1"/>
  <c r="H21" i="1" s="1"/>
  <c r="N20" i="1"/>
  <c r="I20" i="1"/>
  <c r="H20" i="1" s="1"/>
  <c r="N10" i="1"/>
  <c r="I10" i="1"/>
  <c r="C10" i="1" s="1"/>
  <c r="N9" i="1"/>
  <c r="N29" i="1"/>
  <c r="N30" i="1"/>
  <c r="N31" i="1"/>
  <c r="N32" i="1"/>
  <c r="N33" i="1"/>
  <c r="N34" i="1"/>
  <c r="N8" i="1"/>
  <c r="I9" i="1"/>
  <c r="M9" i="1" s="1"/>
  <c r="F9" i="1" s="1"/>
  <c r="I29" i="1"/>
  <c r="H29" i="1" s="1"/>
  <c r="I30" i="1"/>
  <c r="H30" i="1" s="1"/>
  <c r="I31" i="1"/>
  <c r="H31" i="1" s="1"/>
  <c r="I32" i="1"/>
  <c r="H32" i="1" s="1"/>
  <c r="I33" i="1"/>
  <c r="H33" i="1" s="1"/>
  <c r="I34" i="1"/>
  <c r="H34" i="1" s="1"/>
  <c r="I8" i="1"/>
  <c r="M8" i="1" s="1"/>
  <c r="F8" i="1" s="1"/>
  <c r="F57" i="1" l="1"/>
  <c r="D41" i="1"/>
  <c r="H16" i="1"/>
  <c r="M19" i="1"/>
  <c r="F19" i="1" s="1"/>
  <c r="M17" i="1"/>
  <c r="F17" i="1" s="1"/>
  <c r="C17" i="1"/>
  <c r="D17" i="1"/>
  <c r="M16" i="1"/>
  <c r="F16" i="1" s="1"/>
  <c r="D28" i="1"/>
  <c r="D26" i="1"/>
  <c r="D23" i="1"/>
  <c r="D27" i="1"/>
  <c r="H48" i="1"/>
  <c r="D22" i="1"/>
  <c r="D38" i="1"/>
  <c r="D37" i="1"/>
  <c r="D21" i="1"/>
  <c r="D52" i="1"/>
  <c r="D51" i="1"/>
  <c r="C49" i="1"/>
  <c r="D43" i="1"/>
  <c r="C48" i="1"/>
  <c r="D42" i="1"/>
  <c r="C45" i="1"/>
  <c r="C42" i="1"/>
  <c r="C41" i="1"/>
  <c r="D25" i="1"/>
  <c r="C38" i="1"/>
  <c r="D24" i="1"/>
  <c r="C35" i="1"/>
  <c r="C32" i="1"/>
  <c r="C31" i="1"/>
  <c r="D40" i="1"/>
  <c r="C51" i="1"/>
  <c r="C30" i="1"/>
  <c r="C46" i="1"/>
  <c r="C44" i="1"/>
  <c r="C43" i="1"/>
  <c r="C34" i="1"/>
  <c r="C33" i="1"/>
  <c r="D39" i="1"/>
  <c r="C50" i="1"/>
  <c r="C29" i="1"/>
  <c r="C47" i="1"/>
  <c r="C28" i="1"/>
  <c r="C27" i="1"/>
  <c r="D34" i="1"/>
  <c r="D15" i="1"/>
  <c r="C26" i="1"/>
  <c r="D33" i="1"/>
  <c r="C40" i="1"/>
  <c r="C25" i="1"/>
  <c r="C8" i="1"/>
  <c r="D48" i="1"/>
  <c r="D13" i="1"/>
  <c r="C39" i="1"/>
  <c r="C24" i="1"/>
  <c r="D12" i="1"/>
  <c r="C23" i="1"/>
  <c r="C37" i="1"/>
  <c r="C13" i="1"/>
  <c r="C52" i="1"/>
  <c r="C36" i="1"/>
  <c r="H9" i="1"/>
  <c r="C22" i="1"/>
  <c r="C21" i="1"/>
  <c r="C20" i="1"/>
  <c r="C15" i="1"/>
  <c r="C14" i="1"/>
  <c r="D10" i="1"/>
  <c r="C11" i="1"/>
  <c r="C12" i="1"/>
  <c r="D11" i="1"/>
  <c r="H10" i="1"/>
  <c r="C9" i="1"/>
  <c r="H50" i="1"/>
  <c r="F59" i="1"/>
  <c r="H45" i="1"/>
  <c r="H49" i="1"/>
  <c r="H51" i="1"/>
  <c r="H47" i="1"/>
  <c r="H46" i="1"/>
  <c r="H52" i="1"/>
  <c r="M27" i="1"/>
  <c r="F27" i="1" s="1"/>
  <c r="M42" i="1"/>
  <c r="F42" i="1" s="1"/>
  <c r="H43" i="1"/>
  <c r="H41" i="1"/>
  <c r="H44" i="1"/>
  <c r="M40" i="1"/>
  <c r="F40" i="1" s="1"/>
  <c r="M37" i="1"/>
  <c r="F37" i="1" s="1"/>
  <c r="H38" i="1"/>
  <c r="H36" i="1"/>
  <c r="M20" i="1"/>
  <c r="F20" i="1" s="1"/>
  <c r="H39" i="1"/>
  <c r="M25" i="1"/>
  <c r="F25" i="1" s="1"/>
  <c r="M15" i="1"/>
  <c r="F15" i="1" s="1"/>
  <c r="M26" i="1"/>
  <c r="F26" i="1" s="1"/>
  <c r="M14" i="1"/>
  <c r="F14" i="1" s="1"/>
  <c r="M23" i="1"/>
  <c r="F23" i="1" s="1"/>
  <c r="M21" i="1"/>
  <c r="F21" i="1" s="1"/>
  <c r="M31" i="1"/>
  <c r="F31" i="1" s="1"/>
  <c r="M22" i="1"/>
  <c r="F22" i="1" s="1"/>
  <c r="M30" i="1"/>
  <c r="F30" i="1" s="1"/>
  <c r="M24" i="1"/>
  <c r="F24" i="1" s="1"/>
  <c r="M34" i="1"/>
  <c r="F34" i="1" s="1"/>
  <c r="M33" i="1"/>
  <c r="F33" i="1" s="1"/>
  <c r="M32" i="1"/>
  <c r="F32" i="1" s="1"/>
  <c r="M29" i="1"/>
  <c r="F29" i="1" s="1"/>
  <c r="M13" i="1"/>
  <c r="F13" i="1" s="1"/>
  <c r="M12" i="1"/>
  <c r="F12" i="1" s="1"/>
  <c r="M11" i="1"/>
  <c r="F11" i="1" s="1"/>
  <c r="M10" i="1"/>
  <c r="F10" i="1" s="1"/>
  <c r="M28" i="1"/>
  <c r="F28" i="1" s="1"/>
  <c r="H8" i="1"/>
  <c r="F55" i="1" l="1"/>
</calcChain>
</file>

<file path=xl/sharedStrings.xml><?xml version="1.0" encoding="utf-8"?>
<sst xmlns="http://schemas.openxmlformats.org/spreadsheetml/2006/main" count="107" uniqueCount="107">
  <si>
    <t>05001074</t>
  </si>
  <si>
    <t>Ochranný štít TECOMEC - plexi</t>
  </si>
  <si>
    <t>Kat. číslo</t>
  </si>
  <si>
    <t>01030047</t>
  </si>
  <si>
    <t>IČO:</t>
  </si>
  <si>
    <t>Jméno zákaníka</t>
  </si>
  <si>
    <t>po slevě</t>
  </si>
  <si>
    <t>bez Dph</t>
  </si>
  <si>
    <t>s Dph</t>
  </si>
  <si>
    <t>celkem</t>
  </si>
  <si>
    <t>01030034</t>
  </si>
  <si>
    <t>01030032</t>
  </si>
  <si>
    <t>01055010</t>
  </si>
  <si>
    <t>01055009</t>
  </si>
  <si>
    <t>1025950</t>
  </si>
  <si>
    <t>05001040</t>
  </si>
  <si>
    <t>05001041</t>
  </si>
  <si>
    <t>05001044</t>
  </si>
  <si>
    <t>05001045</t>
  </si>
  <si>
    <t>01030019</t>
  </si>
  <si>
    <t>11829000</t>
  </si>
  <si>
    <t>11909005</t>
  </si>
  <si>
    <t>11909020</t>
  </si>
  <si>
    <t>10829022</t>
  </si>
  <si>
    <t>1020961</t>
  </si>
  <si>
    <t>10909008</t>
  </si>
  <si>
    <t>1018001</t>
  </si>
  <si>
    <t>1013006</t>
  </si>
  <si>
    <t>1013020</t>
  </si>
  <si>
    <t>5135902</t>
  </si>
  <si>
    <t>5120915</t>
  </si>
  <si>
    <t>51309000</t>
  </si>
  <si>
    <t>2304084</t>
  </si>
  <si>
    <t>51709022</t>
  </si>
  <si>
    <t>51709023</t>
  </si>
  <si>
    <t>51709024</t>
  </si>
  <si>
    <t>5175901</t>
  </si>
  <si>
    <t>51809093</t>
  </si>
  <si>
    <t>51809094</t>
  </si>
  <si>
    <t>51809095</t>
  </si>
  <si>
    <t>51809096</t>
  </si>
  <si>
    <t>51809097</t>
  </si>
  <si>
    <t>51809098</t>
  </si>
  <si>
    <t>51809099</t>
  </si>
  <si>
    <t>51809100</t>
  </si>
  <si>
    <t>51809001</t>
  </si>
  <si>
    <t>Miniostrička MICRO JOLLY batériová TECOMEC</t>
  </si>
  <si>
    <t>Miniostrička MIDI JOLLY 230V TECOMEC</t>
  </si>
  <si>
    <t>Miniostrička 1/4" 1,1mm TECOMEC vyvetvovacej píly</t>
  </si>
  <si>
    <t>Urovnávač kotúčikov brúsky - TECOMEC</t>
  </si>
  <si>
    <t>Drevorub. lopatka 80cm TECOMEC</t>
  </si>
  <si>
    <t>Drevorub. lopatka 130cm TECOMEC</t>
  </si>
  <si>
    <t>Roznitovací prístroj TECOMEC</t>
  </si>
  <si>
    <t>Nitovací prístroj TECOMEC</t>
  </si>
  <si>
    <t>Kozlík na ostrenie TECOMEC</t>
  </si>
  <si>
    <t>Mierka obmedzovacích pätiek 0,65 - 0,75 mm TECOMEC</t>
  </si>
  <si>
    <t>Rukoväť na pilník TECOMEC - plastová červená</t>
  </si>
  <si>
    <t>Rukoväť na pilník TECOMEC - plastová čierna (PROFI)</t>
  </si>
  <si>
    <t>Nôž do krovinorezu 36 x 255 x 25,4 TECOMEC</t>
  </si>
  <si>
    <t>Nôž do krovinorezu 22 zubov x 200 x 20-1,6 mm TECOMEC</t>
  </si>
  <si>
    <t>Nôž do krovinorezu 22 zubov x 200 x 25,4 -1,6 mm TECOMEC</t>
  </si>
  <si>
    <t>Nôž do krovinorezu 26 zubov x 250 x 25,4 -1,8 mm TECOMEC</t>
  </si>
  <si>
    <t>Nôž do krovinorezu 26 zubov x 250 x 20 -1,8 mm TECOMEC</t>
  </si>
  <si>
    <t>Zástera na prácu s krovinorezom</t>
  </si>
  <si>
    <t>Drôtený štít so slúchadlami TECOMEC</t>
  </si>
  <si>
    <t>Plexi štít so slúchadlami TECOMEC</t>
  </si>
  <si>
    <t>Ochranný štít TECOMEC - sieťka</t>
  </si>
  <si>
    <t>Polykarbonátové ochranné okuliare TECOMEC číre</t>
  </si>
  <si>
    <t>Polykarbonátové ochranné okuliare TECOMEC číre na gumičku</t>
  </si>
  <si>
    <t>Slúchadlá TECOMEC s náhlavným držiakom</t>
  </si>
  <si>
    <t>Kľúč kombi 17x19x68 TECOMEC</t>
  </si>
  <si>
    <t>Protiporezové rukavice TECOMEC veľ. 8</t>
  </si>
  <si>
    <t>Protiporezové rukavice TECOMEC veľ. 9</t>
  </si>
  <si>
    <t>Protiporezové rukavice TECOMEC veľ. 10</t>
  </si>
  <si>
    <t>Protiporezové rukavice TECOMEC veľ. 11</t>
  </si>
  <si>
    <t>Antivibračné pracovné rukavice TECOMEC veľ. 8/S</t>
  </si>
  <si>
    <t>Antivibračné pracovné rukavice TECOMEC veľ. 9/M</t>
  </si>
  <si>
    <t>Antivibračné pracovné rukavice TECOMEC veľ. 10/L</t>
  </si>
  <si>
    <t>Antivibračné pracovné rukavice TECOMEC veľ. 11/XL</t>
  </si>
  <si>
    <t>Plastový klin Tecomec do chladného počasia 190mm</t>
  </si>
  <si>
    <t>Plastový klin Tecomec do chladného počasia 230mm</t>
  </si>
  <si>
    <t>Palivový kanister TECOMEC 5L</t>
  </si>
  <si>
    <t>Palivový kanister TECOMEC 10L</t>
  </si>
  <si>
    <t>Palivový kanister TECOMEC 20L</t>
  </si>
  <si>
    <t>Plastový lievik s filtrom TECOMEC</t>
  </si>
  <si>
    <t>Tlmič ohňa</t>
  </si>
  <si>
    <t>Kožený opasok</t>
  </si>
  <si>
    <t>OBJEDNÁVKOVÝ FORMULÁR LESNICTVO TECOMEC 2026</t>
  </si>
  <si>
    <t>10269003</t>
  </si>
  <si>
    <t>10269000</t>
  </si>
  <si>
    <t>Roznýtovací prístroj s dvoma hrotmi - TECOMEC</t>
  </si>
  <si>
    <t>Roznýtovací + nýtovací prístroj - TECOMEC</t>
  </si>
  <si>
    <t>11319013</t>
  </si>
  <si>
    <t>10209012</t>
  </si>
  <si>
    <r>
      <t xml:space="preserve">Nitovací prístroj TECOMEC </t>
    </r>
    <r>
      <rPr>
        <b/>
        <sz val="10"/>
        <color rgb="FFFF0000"/>
        <rFont val="Arial"/>
        <family val="2"/>
        <charset val="238"/>
      </rPr>
      <t>(Nezľavniteľné)</t>
    </r>
  </si>
  <si>
    <r>
      <t>Elektrický nýtovací prístroj stojanový - TECOMEC</t>
    </r>
    <r>
      <rPr>
        <b/>
        <sz val="10"/>
        <color theme="1"/>
        <rFont val="Arial"/>
        <family val="2"/>
        <charset val="238"/>
      </rPr>
      <t xml:space="preserve"> </t>
    </r>
    <r>
      <rPr>
        <b/>
        <sz val="10"/>
        <color rgb="FFFF0000"/>
        <rFont val="Arial"/>
        <family val="2"/>
        <charset val="238"/>
      </rPr>
      <t>(Nezľavniteľné)</t>
    </r>
  </si>
  <si>
    <t>Splnil som podmienky akcie?</t>
  </si>
  <si>
    <t>Celková hodnota objednávky bez DPH po zľave 30 %</t>
  </si>
  <si>
    <t>Vaša úspora z objednávky</t>
  </si>
  <si>
    <r>
      <t xml:space="preserve">Minimálna hodnota objednávky </t>
    </r>
    <r>
      <rPr>
        <b/>
        <sz val="12"/>
        <color rgb="FFFF0000"/>
        <rFont val="Arial"/>
        <family val="2"/>
        <charset val="238"/>
      </rPr>
      <t>150 EUR po zľave bez DPH</t>
    </r>
  </si>
  <si>
    <t>Názov tovaru</t>
  </si>
  <si>
    <t>Nákupná cena za 1ks bez DPH po zľave 30%</t>
  </si>
  <si>
    <t>Objednané množstvo</t>
  </si>
  <si>
    <t>Odporúčaná predajná cena s DPH</t>
  </si>
  <si>
    <t>Celkom bez DPH po zľave 30 %</t>
  </si>
  <si>
    <t>1819,00 EUR</t>
  </si>
  <si>
    <r>
      <t xml:space="preserve">Akcia platí od </t>
    </r>
    <r>
      <rPr>
        <b/>
        <sz val="12"/>
        <color rgb="FFFF0000"/>
        <rFont val="Arial"/>
        <family val="2"/>
        <charset val="238"/>
      </rPr>
      <t xml:space="preserve">1.9. </t>
    </r>
    <r>
      <rPr>
        <b/>
        <sz val="12"/>
        <color theme="1"/>
        <rFont val="Arial"/>
        <family val="2"/>
        <charset val="238"/>
      </rPr>
      <t xml:space="preserve">do </t>
    </r>
    <r>
      <rPr>
        <b/>
        <sz val="12"/>
        <color rgb="FFFF0000"/>
        <rFont val="Arial"/>
        <family val="2"/>
        <charset val="238"/>
      </rPr>
      <t>30.9.2026</t>
    </r>
    <r>
      <rPr>
        <b/>
        <sz val="12"/>
        <rFont val="Arial"/>
        <family val="2"/>
        <charset val="238"/>
      </rPr>
      <t xml:space="preserve">. Objednávky posielajte na e-mail: </t>
    </r>
    <r>
      <rPr>
        <b/>
        <sz val="12"/>
        <color rgb="FFFF0000"/>
        <rFont val="Arial"/>
        <family val="2"/>
        <charset val="238"/>
      </rPr>
      <t>prodej@agroles-oregon.cz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</si>
</sst>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&quot; Kč&quot;"/>
    <numFmt numFmtId="165" formatCode="#,##0.00\ &quot;Kč&quot;"/>
    <numFmt numFmtId="166" formatCode="\$#,##0.00"/>
    <numFmt numFmtId="167" formatCode="#,##0.00\ [$EUR]"/>
  </numFmts>
  <fonts count="16" x14ac:knownFonts="1">
    <font>
      <sz val="11"/>
      <color theme="1"/>
      <name val="Aptos Narrow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2"/>
      <color indexed="10"/>
      <name val="Times New Roman"/>
      <family val="1"/>
      <charset val="238"/>
    </font>
    <font>
      <b/>
      <sz val="20"/>
      <name val="Arial"/>
      <family val="2"/>
      <charset val="238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b/>
      <sz val="12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color rgb="FFFF0000"/>
      <name val="Aptos Narrow"/>
      <family val="2"/>
      <charset val="238"/>
      <scheme val="minor"/>
    </font>
    <font>
      <b/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name val="Arial"/>
      <family val="2"/>
      <charset val="238"/>
    </font>
    <font>
      <b/>
      <sz val="12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51"/>
        <bgColor indexed="52"/>
      </patternFill>
    </fill>
    <fill>
      <patternFill patternType="solid">
        <fgColor theme="9" tint="0.39997558519241921"/>
        <bgColor indexed="49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9" fontId="4" fillId="0" borderId="0">
      <alignment wrapText="1"/>
    </xf>
  </cellStyleXfs>
  <cellXfs count="76">
    <xf numFmtId="0" fontId="0" fillId="0" borderId="0" xfId="0"/>
    <xf numFmtId="0" fontId="1" fillId="0" borderId="0" xfId="1"/>
    <xf numFmtId="164" fontId="1" fillId="0" borderId="0" xfId="1" applyNumberFormat="1"/>
    <xf numFmtId="165" fontId="0" fillId="0" borderId="3" xfId="0" applyNumberFormat="1" applyBorder="1" applyAlignment="1">
      <alignment horizontal="center" vertical="top"/>
    </xf>
    <xf numFmtId="165" fontId="0" fillId="0" borderId="4" xfId="0" applyNumberFormat="1" applyBorder="1" applyAlignment="1">
      <alignment horizontal="center" vertical="top"/>
    </xf>
    <xf numFmtId="165" fontId="0" fillId="0" borderId="0" xfId="0" applyNumberFormat="1"/>
    <xf numFmtId="165" fontId="0" fillId="0" borderId="6" xfId="0" applyNumberFormat="1" applyBorder="1" applyAlignment="1">
      <alignment horizontal="center" vertical="top"/>
    </xf>
    <xf numFmtId="165" fontId="1" fillId="0" borderId="0" xfId="1" applyNumberFormat="1"/>
    <xf numFmtId="0" fontId="6" fillId="0" borderId="0" xfId="1" applyFont="1" applyAlignment="1">
      <alignment vertical="center"/>
    </xf>
    <xf numFmtId="0" fontId="7" fillId="0" borderId="1" xfId="1" applyFont="1" applyBorder="1" applyAlignment="1">
      <alignment vertical="center"/>
    </xf>
    <xf numFmtId="0" fontId="7" fillId="0" borderId="7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2" fillId="0" borderId="0" xfId="1" applyFont="1" applyAlignment="1">
      <alignment horizontal="center"/>
    </xf>
    <xf numFmtId="166" fontId="6" fillId="0" borderId="0" xfId="1" applyNumberFormat="1" applyFont="1" applyAlignment="1">
      <alignment vertical="center"/>
    </xf>
    <xf numFmtId="166" fontId="6" fillId="0" borderId="0" xfId="1" applyNumberFormat="1" applyFont="1" applyAlignment="1">
      <alignment horizontal="center" vertical="center"/>
    </xf>
    <xf numFmtId="0" fontId="1" fillId="0" borderId="0" xfId="1" applyAlignment="1">
      <alignment horizontal="center"/>
    </xf>
    <xf numFmtId="166" fontId="6" fillId="0" borderId="1" xfId="1" applyNumberFormat="1" applyFont="1" applyBorder="1" applyAlignment="1">
      <alignment vertical="center"/>
    </xf>
    <xf numFmtId="166" fontId="6" fillId="0" borderId="7" xfId="1" applyNumberFormat="1" applyFont="1" applyBorder="1" applyAlignment="1">
      <alignment vertical="center"/>
    </xf>
    <xf numFmtId="49" fontId="6" fillId="0" borderId="0" xfId="1" applyNumberFormat="1" applyFont="1" applyAlignment="1">
      <alignment vertical="center"/>
    </xf>
    <xf numFmtId="49" fontId="6" fillId="0" borderId="2" xfId="1" applyNumberFormat="1" applyFont="1" applyBorder="1" applyAlignment="1">
      <alignment horizontal="center"/>
    </xf>
    <xf numFmtId="49" fontId="6" fillId="0" borderId="2" xfId="1" applyNumberFormat="1" applyFont="1" applyBorder="1" applyAlignment="1">
      <alignment horizontal="left"/>
    </xf>
    <xf numFmtId="49" fontId="0" fillId="0" borderId="0" xfId="0" applyNumberFormat="1" applyAlignment="1">
      <alignment horizontal="left"/>
    </xf>
    <xf numFmtId="49" fontId="7" fillId="0" borderId="0" xfId="1" applyNumberFormat="1" applyFont="1" applyAlignment="1">
      <alignment horizontal="left" vertical="center"/>
    </xf>
    <xf numFmtId="49" fontId="6" fillId="0" borderId="0" xfId="1" applyNumberFormat="1" applyFont="1" applyAlignment="1">
      <alignment horizontal="left" vertical="center"/>
    </xf>
    <xf numFmtId="49" fontId="1" fillId="0" borderId="0" xfId="1" applyNumberFormat="1" applyAlignment="1">
      <alignment horizontal="left"/>
    </xf>
    <xf numFmtId="0" fontId="0" fillId="0" borderId="0" xfId="0" applyAlignment="1">
      <alignment horizontal="center"/>
    </xf>
    <xf numFmtId="49" fontId="9" fillId="0" borderId="3" xfId="0" applyNumberFormat="1" applyFont="1" applyBorder="1" applyAlignment="1">
      <alignment horizontal="left"/>
    </xf>
    <xf numFmtId="49" fontId="9" fillId="2" borderId="3" xfId="0" applyNumberFormat="1" applyFont="1" applyFill="1" applyBorder="1" applyAlignment="1">
      <alignment horizontal="left"/>
    </xf>
    <xf numFmtId="49" fontId="0" fillId="2" borderId="3" xfId="0" applyNumberFormat="1" applyFill="1" applyBorder="1" applyAlignment="1">
      <alignment vertical="top"/>
    </xf>
    <xf numFmtId="165" fontId="0" fillId="0" borderId="10" xfId="0" applyNumberFormat="1" applyBorder="1" applyAlignment="1">
      <alignment horizontal="center" vertical="top"/>
    </xf>
    <xf numFmtId="49" fontId="9" fillId="2" borderId="12" xfId="0" applyNumberFormat="1" applyFont="1" applyFill="1" applyBorder="1" applyAlignment="1">
      <alignment horizontal="left"/>
    </xf>
    <xf numFmtId="49" fontId="9" fillId="0" borderId="12" xfId="0" applyNumberFormat="1" applyFont="1" applyBorder="1" applyAlignment="1">
      <alignment horizontal="left"/>
    </xf>
    <xf numFmtId="49" fontId="0" fillId="2" borderId="12" xfId="0" applyNumberFormat="1" applyFill="1" applyBorder="1" applyAlignment="1">
      <alignment vertical="top"/>
    </xf>
    <xf numFmtId="0" fontId="2" fillId="0" borderId="1" xfId="1" applyFont="1" applyBorder="1" applyAlignment="1">
      <alignment horizontal="center"/>
    </xf>
    <xf numFmtId="0" fontId="0" fillId="5" borderId="0" xfId="0" applyFill="1"/>
    <xf numFmtId="0" fontId="6" fillId="5" borderId="0" xfId="1" applyFont="1" applyFill="1" applyAlignment="1">
      <alignment vertical="center"/>
    </xf>
    <xf numFmtId="0" fontId="3" fillId="5" borderId="0" xfId="1" applyFont="1" applyFill="1" applyAlignment="1" applyProtection="1">
      <alignment vertical="center"/>
      <protection locked="0"/>
    </xf>
    <xf numFmtId="49" fontId="9" fillId="5" borderId="0" xfId="0" applyNumberFormat="1" applyFont="1" applyFill="1" applyAlignment="1">
      <alignment horizontal="left"/>
    </xf>
    <xf numFmtId="49" fontId="0" fillId="5" borderId="0" xfId="0" applyNumberFormat="1" applyFill="1" applyAlignment="1">
      <alignment vertical="top"/>
    </xf>
    <xf numFmtId="167" fontId="1" fillId="0" borderId="0" xfId="1" applyNumberFormat="1"/>
    <xf numFmtId="167" fontId="9" fillId="2" borderId="3" xfId="0" applyNumberFormat="1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49" fontId="9" fillId="5" borderId="12" xfId="0" applyNumberFormat="1" applyFont="1" applyFill="1" applyBorder="1" applyAlignment="1">
      <alignment horizontal="left"/>
    </xf>
    <xf numFmtId="167" fontId="9" fillId="0" borderId="3" xfId="0" applyNumberFormat="1" applyFont="1" applyBorder="1" applyAlignment="1">
      <alignment horizontal="center"/>
    </xf>
    <xf numFmtId="49" fontId="9" fillId="0" borderId="0" xfId="0" applyNumberFormat="1" applyFont="1" applyAlignment="1">
      <alignment horizontal="left"/>
    </xf>
    <xf numFmtId="49" fontId="0" fillId="0" borderId="12" xfId="0" applyNumberFormat="1" applyBorder="1" applyAlignment="1">
      <alignment vertical="top"/>
    </xf>
    <xf numFmtId="49" fontId="0" fillId="0" borderId="3" xfId="0" applyNumberFormat="1" applyBorder="1" applyAlignment="1">
      <alignment vertical="top"/>
    </xf>
    <xf numFmtId="1" fontId="10" fillId="6" borderId="3" xfId="1" applyNumberFormat="1" applyFont="1" applyFill="1" applyBorder="1" applyAlignment="1" applyProtection="1">
      <alignment horizontal="center"/>
      <protection locked="0"/>
    </xf>
    <xf numFmtId="1" fontId="10" fillId="6" borderId="3" xfId="0" applyNumberFormat="1" applyFont="1" applyFill="1" applyBorder="1" applyAlignment="1" applyProtection="1">
      <alignment horizontal="center"/>
      <protection locked="0"/>
    </xf>
    <xf numFmtId="1" fontId="10" fillId="6" borderId="14" xfId="0" applyNumberFormat="1" applyFont="1" applyFill="1" applyBorder="1" applyAlignment="1" applyProtection="1">
      <alignment horizontal="center"/>
      <protection locked="0"/>
    </xf>
    <xf numFmtId="167" fontId="6" fillId="0" borderId="1" xfId="1" applyNumberFormat="1" applyFont="1" applyBorder="1" applyAlignment="1">
      <alignment horizontal="center"/>
    </xf>
    <xf numFmtId="166" fontId="14" fillId="0" borderId="1" xfId="1" applyNumberFormat="1" applyFont="1" applyBorder="1" applyAlignment="1">
      <alignment horizontal="left" vertical="center"/>
    </xf>
    <xf numFmtId="166" fontId="6" fillId="0" borderId="7" xfId="1" applyNumberFormat="1" applyFont="1" applyBorder="1" applyAlignment="1">
      <alignment horizontal="left" vertical="center"/>
    </xf>
    <xf numFmtId="0" fontId="3" fillId="4" borderId="5" xfId="1" applyFont="1" applyFill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3" fillId="0" borderId="1" xfId="1" applyFont="1" applyBorder="1" applyAlignment="1" applyProtection="1">
      <alignment horizontal="center" vertical="center"/>
      <protection locked="0"/>
    </xf>
    <xf numFmtId="0" fontId="3" fillId="0" borderId="8" xfId="1" applyFont="1" applyBorder="1" applyAlignment="1" applyProtection="1">
      <alignment horizontal="center" vertical="center"/>
      <protection locked="0"/>
    </xf>
    <xf numFmtId="0" fontId="3" fillId="0" borderId="7" xfId="1" applyFont="1" applyBorder="1" applyAlignment="1" applyProtection="1">
      <alignment horizontal="center" vertical="center"/>
      <protection locked="0"/>
    </xf>
    <xf numFmtId="49" fontId="3" fillId="0" borderId="11" xfId="1" applyNumberFormat="1" applyFont="1" applyFill="1" applyBorder="1" applyAlignment="1">
      <alignment horizontal="center"/>
    </xf>
    <xf numFmtId="0" fontId="3" fillId="0" borderId="0" xfId="1" applyFont="1" applyFill="1" applyAlignment="1">
      <alignment horizontal="center"/>
    </xf>
    <xf numFmtId="167" fontId="9" fillId="2" borderId="15" xfId="0" applyNumberFormat="1" applyFont="1" applyFill="1" applyBorder="1" applyAlignment="1">
      <alignment horizontal="center"/>
    </xf>
    <xf numFmtId="167" fontId="9" fillId="0" borderId="15" xfId="0" applyNumberFormat="1" applyFont="1" applyBorder="1" applyAlignment="1">
      <alignment horizontal="center"/>
    </xf>
    <xf numFmtId="49" fontId="9" fillId="0" borderId="13" xfId="0" applyNumberFormat="1" applyFont="1" applyBorder="1" applyAlignment="1">
      <alignment horizontal="left"/>
    </xf>
    <xf numFmtId="49" fontId="9" fillId="0" borderId="14" xfId="0" applyNumberFormat="1" applyFont="1" applyBorder="1" applyAlignment="1">
      <alignment horizontal="left"/>
    </xf>
    <xf numFmtId="167" fontId="9" fillId="0" borderId="14" xfId="0" applyNumberFormat="1" applyFont="1" applyBorder="1" applyAlignment="1">
      <alignment horizontal="center"/>
    </xf>
    <xf numFmtId="167" fontId="9" fillId="0" borderId="16" xfId="0" applyNumberFormat="1" applyFont="1" applyBorder="1" applyAlignment="1">
      <alignment horizontal="center"/>
    </xf>
    <xf numFmtId="49" fontId="9" fillId="2" borderId="17" xfId="0" applyNumberFormat="1" applyFont="1" applyFill="1" applyBorder="1" applyAlignment="1">
      <alignment horizontal="left"/>
    </xf>
    <xf numFmtId="49" fontId="9" fillId="2" borderId="18" xfId="0" applyNumberFormat="1" applyFont="1" applyFill="1" applyBorder="1" applyAlignment="1">
      <alignment horizontal="left"/>
    </xf>
    <xf numFmtId="167" fontId="9" fillId="2" borderId="18" xfId="0" applyNumberFormat="1" applyFont="1" applyFill="1" applyBorder="1" applyAlignment="1">
      <alignment horizontal="center"/>
    </xf>
    <xf numFmtId="1" fontId="10" fillId="6" borderId="18" xfId="1" applyNumberFormat="1" applyFont="1" applyFill="1" applyBorder="1" applyAlignment="1" applyProtection="1">
      <alignment horizontal="center"/>
      <protection locked="0"/>
    </xf>
    <xf numFmtId="167" fontId="9" fillId="2" borderId="19" xfId="0" applyNumberFormat="1" applyFont="1" applyFill="1" applyBorder="1" applyAlignment="1">
      <alignment horizontal="center"/>
    </xf>
    <xf numFmtId="49" fontId="5" fillId="3" borderId="20" xfId="2" applyFont="1" applyFill="1" applyBorder="1" applyAlignment="1">
      <alignment horizontal="left" vertical="center" wrapText="1"/>
    </xf>
    <xf numFmtId="0" fontId="5" fillId="3" borderId="21" xfId="2" applyNumberFormat="1" applyFont="1" applyFill="1" applyBorder="1" applyAlignment="1">
      <alignment horizontal="center" vertical="center" wrapText="1"/>
    </xf>
    <xf numFmtId="49" fontId="5" fillId="3" borderId="21" xfId="2" applyFont="1" applyFill="1" applyBorder="1" applyAlignment="1">
      <alignment horizontal="center" vertical="center" wrapText="1"/>
    </xf>
    <xf numFmtId="49" fontId="2" fillId="3" borderId="21" xfId="2" applyFont="1" applyFill="1" applyBorder="1" applyAlignment="1">
      <alignment horizontal="center" vertical="center" wrapText="1"/>
    </xf>
    <xf numFmtId="49" fontId="5" fillId="3" borderId="22" xfId="2" applyFont="1" applyFill="1" applyBorder="1" applyAlignment="1">
      <alignment horizontal="center" vertical="center" wrapText="1"/>
    </xf>
  </cellXfs>
  <cellStyles count="3">
    <cellStyle name="Excel Built-in Normal" xfId="1" xr:uid="{59489E5A-B208-410C-851E-65963217E804}"/>
    <cellStyle name="Normal_Sheet1" xfId="2" xr:uid="{10DCD6C5-F356-4F4D-80BF-6028AD96489A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56</xdr:row>
      <xdr:rowOff>95250</xdr:rowOff>
    </xdr:from>
    <xdr:to>
      <xdr:col>4</xdr:col>
      <xdr:colOff>552450</xdr:colOff>
      <xdr:row>56</xdr:row>
      <xdr:rowOff>95250</xdr:rowOff>
    </xdr:to>
    <xdr:cxnSp macro="">
      <xdr:nvCxnSpPr>
        <xdr:cNvPr id="7" name="Přímá spojnice se šipkou 1">
          <a:extLst>
            <a:ext uri="{FF2B5EF4-FFF2-40B4-BE49-F238E27FC236}">
              <a16:creationId xmlns:a16="http://schemas.microsoft.com/office/drawing/2014/main" id="{ED50DBF0-B09A-44AC-9208-39F2C563B1DC}"/>
            </a:ext>
          </a:extLst>
        </xdr:cNvPr>
        <xdr:cNvCxnSpPr>
          <a:cxnSpLocks noChangeShapeType="1"/>
        </xdr:cNvCxnSpPr>
      </xdr:nvCxnSpPr>
      <xdr:spPr bwMode="auto">
        <a:xfrm>
          <a:off x="6362700" y="11630025"/>
          <a:ext cx="476250" cy="0"/>
        </a:xfrm>
        <a:prstGeom prst="bentConnector2">
          <a:avLst/>
        </a:prstGeom>
        <a:noFill/>
        <a:ln w="22320">
          <a:solidFill>
            <a:srgbClr val="000000"/>
          </a:solidFill>
          <a:round/>
          <a:headEnd/>
          <a:tailEnd type="arrow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66675</xdr:colOff>
      <xdr:row>58</xdr:row>
      <xdr:rowOff>114300</xdr:rowOff>
    </xdr:from>
    <xdr:to>
      <xdr:col>4</xdr:col>
      <xdr:colOff>542925</xdr:colOff>
      <xdr:row>58</xdr:row>
      <xdr:rowOff>114300</xdr:rowOff>
    </xdr:to>
    <xdr:cxnSp macro="">
      <xdr:nvCxnSpPr>
        <xdr:cNvPr id="8" name="Přímá spojnice se šipkou 1">
          <a:extLst>
            <a:ext uri="{FF2B5EF4-FFF2-40B4-BE49-F238E27FC236}">
              <a16:creationId xmlns:a16="http://schemas.microsoft.com/office/drawing/2014/main" id="{719C9687-7F5F-4569-A580-55303541B4EE}"/>
            </a:ext>
          </a:extLst>
        </xdr:cNvPr>
        <xdr:cNvCxnSpPr>
          <a:cxnSpLocks noChangeShapeType="1"/>
        </xdr:cNvCxnSpPr>
      </xdr:nvCxnSpPr>
      <xdr:spPr bwMode="auto">
        <a:xfrm>
          <a:off x="6353175" y="12058650"/>
          <a:ext cx="476250" cy="0"/>
        </a:xfrm>
        <a:prstGeom prst="bentConnector2">
          <a:avLst/>
        </a:prstGeom>
        <a:noFill/>
        <a:ln w="22320">
          <a:solidFill>
            <a:srgbClr val="000000"/>
          </a:solidFill>
          <a:round/>
          <a:headEnd/>
          <a:tailEnd type="arrow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76200</xdr:colOff>
      <xdr:row>54</xdr:row>
      <xdr:rowOff>133350</xdr:rowOff>
    </xdr:from>
    <xdr:to>
      <xdr:col>4</xdr:col>
      <xdr:colOff>561975</xdr:colOff>
      <xdr:row>54</xdr:row>
      <xdr:rowOff>133350</xdr:rowOff>
    </xdr:to>
    <xdr:cxnSp macro="">
      <xdr:nvCxnSpPr>
        <xdr:cNvPr id="9" name="Přímá spojnice se šipkou 1">
          <a:extLst>
            <a:ext uri="{FF2B5EF4-FFF2-40B4-BE49-F238E27FC236}">
              <a16:creationId xmlns:a16="http://schemas.microsoft.com/office/drawing/2014/main" id="{08647586-B562-45B3-BDA0-CFB7C5E91058}"/>
            </a:ext>
          </a:extLst>
        </xdr:cNvPr>
        <xdr:cNvCxnSpPr>
          <a:cxnSpLocks noChangeShapeType="1"/>
        </xdr:cNvCxnSpPr>
      </xdr:nvCxnSpPr>
      <xdr:spPr bwMode="auto">
        <a:xfrm>
          <a:off x="6362700" y="11258550"/>
          <a:ext cx="485775" cy="0"/>
        </a:xfrm>
        <a:prstGeom prst="bentConnector2">
          <a:avLst/>
        </a:prstGeom>
        <a:noFill/>
        <a:ln w="22320">
          <a:solidFill>
            <a:srgbClr val="000000"/>
          </a:solidFill>
          <a:round/>
          <a:headEnd/>
          <a:tailEnd type="arrow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04FEC-1D39-4A52-9579-DA82F9C52F01}">
  <dimension ref="A1:U59"/>
  <sheetViews>
    <sheetView tabSelected="1" view="pageLayout" zoomScaleNormal="100" workbookViewId="0">
      <selection activeCell="E65" sqref="E65"/>
    </sheetView>
  </sheetViews>
  <sheetFormatPr defaultRowHeight="15" x14ac:dyDescent="0.25"/>
  <cols>
    <col min="1" max="1" width="18.85546875" style="21" customWidth="1"/>
    <col min="2" max="2" width="54.85546875" customWidth="1"/>
    <col min="3" max="3" width="12.85546875" customWidth="1"/>
    <col min="4" max="4" width="13.28515625" style="5" customWidth="1"/>
    <col min="5" max="5" width="11.140625" customWidth="1"/>
    <col min="6" max="6" width="17.5703125" customWidth="1"/>
    <col min="7" max="7" width="16.140625" style="34" hidden="1" customWidth="1"/>
    <col min="8" max="8" width="10.5703125" hidden="1" customWidth="1"/>
    <col min="9" max="9" width="12.85546875" hidden="1" customWidth="1"/>
    <col min="10" max="10" width="17.28515625" style="25" hidden="1" customWidth="1"/>
    <col min="11" max="11" width="18" hidden="1" customWidth="1"/>
    <col min="12" max="12" width="27.5703125" hidden="1" customWidth="1"/>
    <col min="13" max="13" width="24.42578125" hidden="1" customWidth="1"/>
    <col min="14" max="14" width="0.140625" customWidth="1"/>
    <col min="15" max="15" width="19.85546875" customWidth="1"/>
  </cols>
  <sheetData>
    <row r="1" spans="1:21" ht="27" thickBot="1" x14ac:dyDescent="0.45">
      <c r="A1" s="53" t="s">
        <v>87</v>
      </c>
      <c r="B1" s="53"/>
      <c r="C1" s="53"/>
      <c r="D1" s="53"/>
      <c r="E1" s="53"/>
      <c r="F1" s="53"/>
    </row>
    <row r="2" spans="1:21" ht="15.75" x14ac:dyDescent="0.25">
      <c r="A2" s="54" t="s">
        <v>99</v>
      </c>
      <c r="B2" s="54"/>
      <c r="C2" s="54"/>
      <c r="D2" s="54"/>
      <c r="E2" s="54"/>
      <c r="F2" s="54"/>
      <c r="G2" s="35"/>
    </row>
    <row r="3" spans="1:21" ht="16.5" thickBot="1" x14ac:dyDescent="0.3">
      <c r="A3" s="18" t="s">
        <v>106</v>
      </c>
      <c r="B3" s="8"/>
      <c r="C3" s="8"/>
      <c r="D3" s="8"/>
      <c r="E3" s="8"/>
      <c r="F3" s="8"/>
      <c r="G3" s="35"/>
    </row>
    <row r="4" spans="1:21" ht="27.75" customHeight="1" thickBot="1" x14ac:dyDescent="0.3">
      <c r="A4" s="19" t="s">
        <v>5</v>
      </c>
      <c r="B4" s="55"/>
      <c r="C4" s="56"/>
      <c r="D4" s="56"/>
      <c r="E4" s="56"/>
      <c r="F4" s="57"/>
      <c r="G4" s="36"/>
    </row>
    <row r="5" spans="1:21" ht="27" thickBot="1" x14ac:dyDescent="0.3">
      <c r="A5" s="20" t="s">
        <v>4</v>
      </c>
      <c r="B5" s="55"/>
      <c r="C5" s="56"/>
      <c r="D5" s="56"/>
      <c r="E5" s="56"/>
      <c r="F5" s="57"/>
      <c r="G5" s="36"/>
    </row>
    <row r="6" spans="1:21" ht="27" thickBot="1" x14ac:dyDescent="0.45">
      <c r="A6" s="58"/>
      <c r="B6" s="59"/>
      <c r="C6" s="59"/>
      <c r="D6" s="59"/>
      <c r="E6" s="59"/>
      <c r="F6" s="59"/>
    </row>
    <row r="7" spans="1:21" ht="63.75" thickBot="1" x14ac:dyDescent="0.3">
      <c r="A7" s="71" t="s">
        <v>2</v>
      </c>
      <c r="B7" s="72" t="s">
        <v>100</v>
      </c>
      <c r="C7" s="73" t="s">
        <v>101</v>
      </c>
      <c r="D7" s="73" t="s">
        <v>103</v>
      </c>
      <c r="E7" s="74" t="s">
        <v>102</v>
      </c>
      <c r="F7" s="75" t="s">
        <v>104</v>
      </c>
      <c r="I7" t="s">
        <v>6</v>
      </c>
      <c r="J7" s="41" t="s">
        <v>7</v>
      </c>
      <c r="K7" t="s">
        <v>8</v>
      </c>
      <c r="M7" t="s">
        <v>9</v>
      </c>
    </row>
    <row r="8" spans="1:21" x14ac:dyDescent="0.25">
      <c r="A8" s="66" t="s">
        <v>20</v>
      </c>
      <c r="B8" s="67" t="s">
        <v>46</v>
      </c>
      <c r="C8" s="68">
        <f>I8</f>
        <v>97.3</v>
      </c>
      <c r="D8" s="68">
        <f>K8</f>
        <v>170.97</v>
      </c>
      <c r="E8" s="69"/>
      <c r="F8" s="70">
        <f>M8</f>
        <v>0</v>
      </c>
      <c r="G8" s="37"/>
      <c r="H8" s="7" t="str">
        <f t="shared" ref="H8:H10" si="0">FIXED(I8,2)</f>
        <v>97,30</v>
      </c>
      <c r="I8" s="39">
        <f>J8*0.7</f>
        <v>97.3</v>
      </c>
      <c r="J8" s="3">
        <v>139</v>
      </c>
      <c r="K8" s="7">
        <f>J8*1.23</f>
        <v>170.97</v>
      </c>
      <c r="L8" s="1"/>
      <c r="M8" s="7">
        <f t="shared" ref="M8:M53" si="1">(I8*E8)</f>
        <v>0</v>
      </c>
      <c r="N8" s="7">
        <f t="shared" ref="N8:N53" si="2">(E8*J8)*0.3</f>
        <v>0</v>
      </c>
      <c r="O8" s="7"/>
      <c r="P8" s="1"/>
      <c r="Q8" s="1"/>
      <c r="R8" s="1"/>
      <c r="S8" s="1"/>
      <c r="T8" s="1"/>
      <c r="U8" s="1"/>
    </row>
    <row r="9" spans="1:21" x14ac:dyDescent="0.25">
      <c r="A9" s="31" t="s">
        <v>21</v>
      </c>
      <c r="B9" s="26" t="s">
        <v>47</v>
      </c>
      <c r="C9" s="43">
        <f t="shared" ref="C9:C52" si="3">I9</f>
        <v>82.753999999999991</v>
      </c>
      <c r="D9" s="43">
        <f t="shared" ref="D9:D52" si="4">K9</f>
        <v>145.41059999999999</v>
      </c>
      <c r="E9" s="47"/>
      <c r="F9" s="61">
        <f t="shared" ref="F9:F46" si="5">M9</f>
        <v>0</v>
      </c>
      <c r="G9" s="37"/>
      <c r="H9" s="7" t="str">
        <f t="shared" si="0"/>
        <v>82,75</v>
      </c>
      <c r="I9" s="39">
        <f t="shared" ref="I9:I51" si="6">J9*0.7</f>
        <v>82.753999999999991</v>
      </c>
      <c r="J9" s="3">
        <v>118.22</v>
      </c>
      <c r="K9" s="7">
        <f t="shared" ref="K9:K53" si="7">J9*1.23</f>
        <v>145.41059999999999</v>
      </c>
      <c r="L9" s="1"/>
      <c r="M9" s="7">
        <f t="shared" si="1"/>
        <v>0</v>
      </c>
      <c r="N9" s="7">
        <f t="shared" si="2"/>
        <v>0</v>
      </c>
      <c r="O9" s="1"/>
      <c r="P9" s="1"/>
      <c r="Q9" s="1"/>
      <c r="R9" s="1"/>
      <c r="S9" s="1"/>
      <c r="T9" s="1"/>
      <c r="U9" s="1"/>
    </row>
    <row r="10" spans="1:21" x14ac:dyDescent="0.25">
      <c r="A10" s="30" t="s">
        <v>22</v>
      </c>
      <c r="B10" s="27" t="s">
        <v>48</v>
      </c>
      <c r="C10" s="40">
        <f t="shared" si="3"/>
        <v>100.37299999999999</v>
      </c>
      <c r="D10" s="40">
        <f t="shared" si="4"/>
        <v>176.36969999999999</v>
      </c>
      <c r="E10" s="48"/>
      <c r="F10" s="60">
        <f t="shared" si="5"/>
        <v>0</v>
      </c>
      <c r="G10" s="37"/>
      <c r="H10" s="7" t="str">
        <f t="shared" si="0"/>
        <v>100,37</v>
      </c>
      <c r="I10" s="39">
        <f t="shared" ref="I10:I28" si="8">J10*0.7</f>
        <v>100.37299999999999</v>
      </c>
      <c r="J10" s="3">
        <v>143.38999999999999</v>
      </c>
      <c r="K10" s="7">
        <f t="shared" si="7"/>
        <v>176.36969999999999</v>
      </c>
      <c r="L10" s="1"/>
      <c r="M10" s="7">
        <f t="shared" si="1"/>
        <v>0</v>
      </c>
      <c r="N10" s="7">
        <f t="shared" si="2"/>
        <v>0</v>
      </c>
      <c r="O10" s="1"/>
      <c r="P10" s="1"/>
      <c r="Q10" s="1"/>
      <c r="R10" s="1"/>
      <c r="S10" s="1"/>
      <c r="T10" s="1"/>
      <c r="U10" s="1"/>
    </row>
    <row r="11" spans="1:21" x14ac:dyDescent="0.25">
      <c r="A11" s="31" t="s">
        <v>23</v>
      </c>
      <c r="B11" s="26" t="s">
        <v>49</v>
      </c>
      <c r="C11" s="43">
        <f t="shared" si="3"/>
        <v>39.262999999999998</v>
      </c>
      <c r="D11" s="43">
        <f t="shared" si="4"/>
        <v>68.990700000000004</v>
      </c>
      <c r="E11" s="48"/>
      <c r="F11" s="61">
        <f t="shared" ref="F11:F15" si="9">M11</f>
        <v>0</v>
      </c>
      <c r="G11" s="37"/>
      <c r="H11" s="2" t="str">
        <f t="shared" ref="H11:H15" si="10">FIXED(I11,2)</f>
        <v>39,26</v>
      </c>
      <c r="I11" s="39">
        <f t="shared" ref="I11:I15" si="11">J11*0.7</f>
        <v>39.262999999999998</v>
      </c>
      <c r="J11" s="3">
        <v>56.09</v>
      </c>
      <c r="K11" s="7">
        <f t="shared" si="7"/>
        <v>68.990700000000004</v>
      </c>
      <c r="L11" s="1"/>
      <c r="M11" s="7">
        <f t="shared" si="1"/>
        <v>0</v>
      </c>
      <c r="N11" s="7">
        <f t="shared" si="2"/>
        <v>0</v>
      </c>
      <c r="O11" s="1"/>
      <c r="P11" s="1"/>
      <c r="Q11" s="1"/>
      <c r="R11" s="1"/>
      <c r="S11" s="1"/>
      <c r="T11" s="1"/>
      <c r="U11" s="1"/>
    </row>
    <row r="12" spans="1:21" x14ac:dyDescent="0.25">
      <c r="A12" s="30" t="s">
        <v>10</v>
      </c>
      <c r="B12" s="27" t="s">
        <v>50</v>
      </c>
      <c r="C12" s="40">
        <f t="shared" si="3"/>
        <v>36.47</v>
      </c>
      <c r="D12" s="40">
        <f t="shared" si="4"/>
        <v>64.082999999999998</v>
      </c>
      <c r="E12" s="48"/>
      <c r="F12" s="60">
        <f t="shared" si="9"/>
        <v>0</v>
      </c>
      <c r="G12" s="37"/>
      <c r="H12" s="2" t="str">
        <f t="shared" si="10"/>
        <v>36,47</v>
      </c>
      <c r="I12" s="39">
        <f t="shared" si="11"/>
        <v>36.47</v>
      </c>
      <c r="J12" s="6">
        <v>52.1</v>
      </c>
      <c r="K12" s="7">
        <f t="shared" si="7"/>
        <v>64.082999999999998</v>
      </c>
      <c r="M12" s="7">
        <f t="shared" si="1"/>
        <v>0</v>
      </c>
      <c r="N12" s="7">
        <f t="shared" si="2"/>
        <v>0</v>
      </c>
    </row>
    <row r="13" spans="1:21" x14ac:dyDescent="0.25">
      <c r="A13" s="31" t="s">
        <v>11</v>
      </c>
      <c r="B13" s="26" t="s">
        <v>51</v>
      </c>
      <c r="C13" s="43">
        <f t="shared" si="3"/>
        <v>51.436</v>
      </c>
      <c r="D13" s="43">
        <f t="shared" si="4"/>
        <v>90.380400000000009</v>
      </c>
      <c r="E13" s="48"/>
      <c r="F13" s="61">
        <f t="shared" si="9"/>
        <v>0</v>
      </c>
      <c r="G13" s="37"/>
      <c r="H13" s="2" t="str">
        <f t="shared" si="10"/>
        <v>51,44</v>
      </c>
      <c r="I13" s="39">
        <f t="shared" si="11"/>
        <v>51.436</v>
      </c>
      <c r="J13" s="6">
        <v>73.48</v>
      </c>
      <c r="K13" s="7">
        <f t="shared" si="7"/>
        <v>90.380400000000009</v>
      </c>
      <c r="M13" s="7">
        <f t="shared" si="1"/>
        <v>0</v>
      </c>
      <c r="N13" s="7">
        <f t="shared" si="2"/>
        <v>0</v>
      </c>
    </row>
    <row r="14" spans="1:21" x14ac:dyDescent="0.25">
      <c r="A14" s="30" t="s">
        <v>24</v>
      </c>
      <c r="B14" s="27" t="s">
        <v>52</v>
      </c>
      <c r="C14" s="40">
        <f t="shared" si="3"/>
        <v>52.821999999999996</v>
      </c>
      <c r="D14" s="40">
        <f t="shared" si="4"/>
        <v>92.815799999999996</v>
      </c>
      <c r="E14" s="48"/>
      <c r="F14" s="60">
        <f t="shared" si="9"/>
        <v>0</v>
      </c>
      <c r="G14" s="37"/>
      <c r="H14" s="2" t="str">
        <f t="shared" si="10"/>
        <v>52,82</v>
      </c>
      <c r="I14" s="39">
        <f t="shared" si="11"/>
        <v>52.821999999999996</v>
      </c>
      <c r="J14" s="6">
        <v>75.459999999999994</v>
      </c>
      <c r="K14" s="7">
        <f t="shared" si="7"/>
        <v>92.815799999999996</v>
      </c>
      <c r="M14" s="7">
        <f t="shared" si="1"/>
        <v>0</v>
      </c>
      <c r="N14" s="7">
        <f t="shared" si="2"/>
        <v>0</v>
      </c>
    </row>
    <row r="15" spans="1:21" x14ac:dyDescent="0.25">
      <c r="A15" s="31" t="s">
        <v>14</v>
      </c>
      <c r="B15" s="26" t="s">
        <v>53</v>
      </c>
      <c r="C15" s="43">
        <f t="shared" si="3"/>
        <v>44.015999999999998</v>
      </c>
      <c r="D15" s="43">
        <f t="shared" si="4"/>
        <v>77.342399999999998</v>
      </c>
      <c r="E15" s="48"/>
      <c r="F15" s="61">
        <f t="shared" si="9"/>
        <v>0</v>
      </c>
      <c r="G15" s="37"/>
      <c r="H15" s="2" t="str">
        <f t="shared" si="10"/>
        <v>44,02</v>
      </c>
      <c r="I15" s="39">
        <f t="shared" si="11"/>
        <v>44.015999999999998</v>
      </c>
      <c r="J15" s="3">
        <v>62.88</v>
      </c>
      <c r="K15" s="7">
        <f t="shared" si="7"/>
        <v>77.342399999999998</v>
      </c>
      <c r="M15" s="7">
        <f t="shared" si="1"/>
        <v>0</v>
      </c>
      <c r="N15" s="7">
        <f t="shared" si="2"/>
        <v>0</v>
      </c>
    </row>
    <row r="16" spans="1:21" x14ac:dyDescent="0.25">
      <c r="A16" s="30" t="s">
        <v>88</v>
      </c>
      <c r="B16" s="27" t="s">
        <v>90</v>
      </c>
      <c r="C16" s="40">
        <f t="shared" ref="C16:C17" si="12">I16</f>
        <v>106.39999999999999</v>
      </c>
      <c r="D16" s="40">
        <f t="shared" ref="D16:D17" si="13">K16</f>
        <v>186.96</v>
      </c>
      <c r="E16" s="48"/>
      <c r="F16" s="60">
        <f t="shared" ref="F16:F17" si="14">M16</f>
        <v>0</v>
      </c>
      <c r="G16" s="37"/>
      <c r="H16" s="2" t="str">
        <f t="shared" ref="H16:H17" si="15">FIXED(I16,2)</f>
        <v>106,40</v>
      </c>
      <c r="I16" s="39">
        <f t="shared" ref="I16:I17" si="16">J16*0.7</f>
        <v>106.39999999999999</v>
      </c>
      <c r="J16" s="6">
        <v>152</v>
      </c>
      <c r="K16" s="7">
        <f t="shared" si="7"/>
        <v>186.96</v>
      </c>
      <c r="M16" s="7">
        <f t="shared" si="1"/>
        <v>0</v>
      </c>
      <c r="N16" s="7">
        <f t="shared" si="2"/>
        <v>0</v>
      </c>
    </row>
    <row r="17" spans="1:21" x14ac:dyDescent="0.25">
      <c r="A17" s="31" t="s">
        <v>89</v>
      </c>
      <c r="B17" s="26" t="s">
        <v>91</v>
      </c>
      <c r="C17" s="43">
        <f t="shared" si="12"/>
        <v>78.980999999999995</v>
      </c>
      <c r="D17" s="43">
        <f t="shared" si="13"/>
        <v>138.7809</v>
      </c>
      <c r="E17" s="48"/>
      <c r="F17" s="61">
        <f t="shared" si="14"/>
        <v>0</v>
      </c>
      <c r="G17" s="37"/>
      <c r="H17" s="2" t="str">
        <f t="shared" si="15"/>
        <v>78,98</v>
      </c>
      <c r="I17" s="39">
        <f t="shared" si="16"/>
        <v>78.980999999999995</v>
      </c>
      <c r="J17" s="3">
        <v>112.83</v>
      </c>
      <c r="K17" s="7">
        <f t="shared" si="7"/>
        <v>138.7809</v>
      </c>
      <c r="M17" s="7">
        <f t="shared" si="1"/>
        <v>0</v>
      </c>
      <c r="N17" s="7">
        <f t="shared" si="2"/>
        <v>0</v>
      </c>
    </row>
    <row r="18" spans="1:21" x14ac:dyDescent="0.25">
      <c r="A18" s="30" t="s">
        <v>92</v>
      </c>
      <c r="B18" s="27" t="s">
        <v>95</v>
      </c>
      <c r="C18" s="40">
        <v>1300</v>
      </c>
      <c r="D18" s="40" t="s">
        <v>105</v>
      </c>
      <c r="E18" s="48"/>
      <c r="F18" s="60">
        <f t="shared" ref="F18:F19" si="17">M18</f>
        <v>0</v>
      </c>
      <c r="G18" s="37"/>
      <c r="H18" s="2" t="str">
        <f t="shared" ref="H18:H19" si="18">FIXED(I18,2)</f>
        <v>910,00</v>
      </c>
      <c r="I18" s="39">
        <f t="shared" ref="I18:I19" si="19">J18*0.7</f>
        <v>909.99999999999989</v>
      </c>
      <c r="J18" s="6">
        <v>1300</v>
      </c>
      <c r="K18" s="7">
        <f t="shared" si="7"/>
        <v>1599</v>
      </c>
      <c r="M18" s="7">
        <f t="shared" si="1"/>
        <v>0</v>
      </c>
      <c r="N18" s="7">
        <f t="shared" si="2"/>
        <v>0</v>
      </c>
    </row>
    <row r="19" spans="1:21" x14ac:dyDescent="0.25">
      <c r="A19" s="42" t="s">
        <v>93</v>
      </c>
      <c r="B19" s="26" t="s">
        <v>94</v>
      </c>
      <c r="C19" s="43">
        <v>434.35</v>
      </c>
      <c r="D19" s="43">
        <f t="shared" ref="D19" si="20">K19</f>
        <v>534.25049999999999</v>
      </c>
      <c r="E19" s="48"/>
      <c r="F19" s="61">
        <f t="shared" si="17"/>
        <v>0</v>
      </c>
      <c r="G19" s="37"/>
      <c r="H19" s="2" t="str">
        <f t="shared" si="18"/>
        <v>304,05</v>
      </c>
      <c r="I19" s="39">
        <f t="shared" si="19"/>
        <v>304.04500000000002</v>
      </c>
      <c r="J19" s="3">
        <v>434.35</v>
      </c>
      <c r="K19" s="7">
        <f t="shared" si="7"/>
        <v>534.25049999999999</v>
      </c>
      <c r="M19" s="7">
        <f t="shared" si="1"/>
        <v>0</v>
      </c>
      <c r="N19" s="7">
        <f t="shared" si="2"/>
        <v>0</v>
      </c>
    </row>
    <row r="20" spans="1:21" x14ac:dyDescent="0.25">
      <c r="A20" s="30" t="s">
        <v>25</v>
      </c>
      <c r="B20" s="27" t="s">
        <v>54</v>
      </c>
      <c r="C20" s="40">
        <f t="shared" si="3"/>
        <v>8.8269999999999982</v>
      </c>
      <c r="D20" s="40">
        <f t="shared" si="4"/>
        <v>15.510299999999999</v>
      </c>
      <c r="E20" s="48"/>
      <c r="F20" s="60">
        <f t="shared" si="5"/>
        <v>0</v>
      </c>
      <c r="G20" s="37"/>
      <c r="H20" s="2" t="str">
        <f t="shared" ref="H20:H28" si="21">FIXED(I20,2)</f>
        <v>8,83</v>
      </c>
      <c r="I20" s="39">
        <f t="shared" si="8"/>
        <v>8.8269999999999982</v>
      </c>
      <c r="J20" s="3">
        <v>12.61</v>
      </c>
      <c r="K20" s="7">
        <f t="shared" si="7"/>
        <v>15.510299999999999</v>
      </c>
      <c r="L20" s="1"/>
      <c r="M20" s="7">
        <f t="shared" si="1"/>
        <v>0</v>
      </c>
      <c r="N20" s="7">
        <f t="shared" si="2"/>
        <v>0</v>
      </c>
      <c r="O20" s="1"/>
      <c r="P20" s="1"/>
      <c r="Q20" s="1"/>
      <c r="R20" s="1"/>
      <c r="S20" s="1"/>
      <c r="T20" s="1"/>
      <c r="U20" s="1"/>
    </row>
    <row r="21" spans="1:21" x14ac:dyDescent="0.25">
      <c r="A21" s="31" t="s">
        <v>26</v>
      </c>
      <c r="B21" s="26" t="s">
        <v>55</v>
      </c>
      <c r="C21" s="43">
        <f t="shared" si="3"/>
        <v>1.512</v>
      </c>
      <c r="D21" s="43">
        <f t="shared" si="4"/>
        <v>2.6568000000000001</v>
      </c>
      <c r="E21" s="48"/>
      <c r="F21" s="61">
        <f t="shared" si="5"/>
        <v>0</v>
      </c>
      <c r="G21" s="37"/>
      <c r="H21" s="2" t="str">
        <f t="shared" si="21"/>
        <v>1,51</v>
      </c>
      <c r="I21" s="39">
        <f t="shared" si="8"/>
        <v>1.512</v>
      </c>
      <c r="J21" s="3">
        <v>2.16</v>
      </c>
      <c r="K21" s="7">
        <f t="shared" si="7"/>
        <v>2.6568000000000001</v>
      </c>
      <c r="L21" s="1"/>
      <c r="M21" s="7">
        <f t="shared" si="1"/>
        <v>0</v>
      </c>
      <c r="N21" s="7">
        <f t="shared" si="2"/>
        <v>0</v>
      </c>
      <c r="O21" s="1"/>
      <c r="P21" s="1"/>
      <c r="Q21" s="1"/>
      <c r="R21" s="1"/>
      <c r="S21" s="1"/>
      <c r="T21" s="1"/>
      <c r="U21" s="1"/>
    </row>
    <row r="22" spans="1:21" x14ac:dyDescent="0.25">
      <c r="A22" s="30" t="s">
        <v>27</v>
      </c>
      <c r="B22" s="27" t="s">
        <v>56</v>
      </c>
      <c r="C22" s="40">
        <f t="shared" si="3"/>
        <v>0.72799999999999998</v>
      </c>
      <c r="D22" s="40">
        <f t="shared" si="4"/>
        <v>1.2792000000000001</v>
      </c>
      <c r="E22" s="48"/>
      <c r="F22" s="60">
        <f t="shared" si="5"/>
        <v>0</v>
      </c>
      <c r="G22" s="37"/>
      <c r="H22" s="2" t="str">
        <f t="shared" si="21"/>
        <v>0,73</v>
      </c>
      <c r="I22" s="39">
        <f t="shared" si="8"/>
        <v>0.72799999999999998</v>
      </c>
      <c r="J22" s="6">
        <v>1.04</v>
      </c>
      <c r="K22" s="7">
        <f t="shared" si="7"/>
        <v>1.2792000000000001</v>
      </c>
      <c r="M22" s="7">
        <f t="shared" si="1"/>
        <v>0</v>
      </c>
      <c r="N22" s="7">
        <f t="shared" si="2"/>
        <v>0</v>
      </c>
      <c r="T22" s="1"/>
      <c r="U22" s="1"/>
    </row>
    <row r="23" spans="1:21" x14ac:dyDescent="0.25">
      <c r="A23" s="31" t="s">
        <v>28</v>
      </c>
      <c r="B23" s="26" t="s">
        <v>57</v>
      </c>
      <c r="C23" s="43">
        <f t="shared" si="3"/>
        <v>31.815000000000001</v>
      </c>
      <c r="D23" s="43">
        <f t="shared" si="4"/>
        <v>55.903500000000001</v>
      </c>
      <c r="E23" s="48"/>
      <c r="F23" s="61">
        <f t="shared" si="5"/>
        <v>0</v>
      </c>
      <c r="G23" s="37"/>
      <c r="H23" s="2" t="str">
        <f t="shared" si="21"/>
        <v>31,82</v>
      </c>
      <c r="I23" s="39">
        <f t="shared" si="8"/>
        <v>31.815000000000001</v>
      </c>
      <c r="J23" s="6">
        <v>45.45</v>
      </c>
      <c r="K23" s="7">
        <f t="shared" si="7"/>
        <v>55.903500000000001</v>
      </c>
      <c r="M23" s="7">
        <f t="shared" si="1"/>
        <v>0</v>
      </c>
      <c r="N23" s="7">
        <f t="shared" si="2"/>
        <v>0</v>
      </c>
    </row>
    <row r="24" spans="1:21" ht="15.75" thickBot="1" x14ac:dyDescent="0.3">
      <c r="A24" s="30" t="s">
        <v>0</v>
      </c>
      <c r="B24" s="27" t="s">
        <v>58</v>
      </c>
      <c r="C24" s="40">
        <f t="shared" si="3"/>
        <v>20.698999999999998</v>
      </c>
      <c r="D24" s="40">
        <f t="shared" si="4"/>
        <v>36.371099999999998</v>
      </c>
      <c r="E24" s="48"/>
      <c r="F24" s="60">
        <f t="shared" ref="F24:F28" si="22">M24</f>
        <v>0</v>
      </c>
      <c r="G24" s="37"/>
      <c r="H24" s="2" t="str">
        <f t="shared" si="21"/>
        <v>20,70</v>
      </c>
      <c r="I24" s="39">
        <f t="shared" si="8"/>
        <v>20.698999999999998</v>
      </c>
      <c r="J24" s="4">
        <v>29.57</v>
      </c>
      <c r="K24" s="7">
        <f t="shared" si="7"/>
        <v>36.371099999999998</v>
      </c>
      <c r="L24" s="1"/>
      <c r="M24" s="7">
        <f t="shared" si="1"/>
        <v>0</v>
      </c>
      <c r="N24" s="7">
        <f t="shared" si="2"/>
        <v>0</v>
      </c>
      <c r="O24" s="1"/>
      <c r="P24" s="1"/>
      <c r="Q24" s="1"/>
      <c r="R24" s="1"/>
      <c r="S24" s="1"/>
      <c r="T24" s="1"/>
      <c r="U24" s="1"/>
    </row>
    <row r="25" spans="1:21" ht="15.75" thickTop="1" x14ac:dyDescent="0.25">
      <c r="A25" s="31" t="s">
        <v>15</v>
      </c>
      <c r="B25" s="26" t="s">
        <v>59</v>
      </c>
      <c r="C25" s="43">
        <f t="shared" si="3"/>
        <v>5.53</v>
      </c>
      <c r="D25" s="43">
        <f t="shared" si="4"/>
        <v>9.7170000000000005</v>
      </c>
      <c r="E25" s="48"/>
      <c r="F25" s="61">
        <f t="shared" si="22"/>
        <v>0</v>
      </c>
      <c r="G25" s="37"/>
      <c r="H25" s="2" t="str">
        <f t="shared" si="21"/>
        <v>5,53</v>
      </c>
      <c r="I25" s="39">
        <f t="shared" si="8"/>
        <v>5.53</v>
      </c>
      <c r="J25" s="3">
        <v>7.9</v>
      </c>
      <c r="K25" s="7">
        <f t="shared" si="7"/>
        <v>9.7170000000000005</v>
      </c>
      <c r="L25" s="1"/>
      <c r="M25" s="7">
        <f t="shared" si="1"/>
        <v>0</v>
      </c>
      <c r="N25" s="7">
        <f t="shared" si="2"/>
        <v>0</v>
      </c>
      <c r="O25" s="1"/>
      <c r="P25" s="1"/>
      <c r="Q25" s="1"/>
      <c r="R25" s="1"/>
      <c r="S25" s="1"/>
      <c r="T25" s="1"/>
      <c r="U25" s="1"/>
    </row>
    <row r="26" spans="1:21" x14ac:dyDescent="0.25">
      <c r="A26" s="30" t="s">
        <v>16</v>
      </c>
      <c r="B26" s="27" t="s">
        <v>60</v>
      </c>
      <c r="C26" s="40">
        <f t="shared" si="3"/>
        <v>5.53</v>
      </c>
      <c r="D26" s="40">
        <f t="shared" si="4"/>
        <v>9.7170000000000005</v>
      </c>
      <c r="E26" s="48"/>
      <c r="F26" s="60">
        <f t="shared" si="22"/>
        <v>0</v>
      </c>
      <c r="G26" s="37"/>
      <c r="H26" s="2" t="str">
        <f t="shared" si="21"/>
        <v>5,53</v>
      </c>
      <c r="I26" s="39">
        <f t="shared" si="8"/>
        <v>5.53</v>
      </c>
      <c r="J26" s="3">
        <v>7.9</v>
      </c>
      <c r="K26" s="7">
        <f t="shared" si="7"/>
        <v>9.7170000000000005</v>
      </c>
      <c r="L26" s="1"/>
      <c r="M26" s="7">
        <f t="shared" si="1"/>
        <v>0</v>
      </c>
      <c r="N26" s="7">
        <f t="shared" si="2"/>
        <v>0</v>
      </c>
      <c r="O26" s="1"/>
      <c r="P26" s="1"/>
      <c r="Q26" s="1"/>
      <c r="R26" s="1"/>
      <c r="S26" s="1"/>
      <c r="T26" s="1"/>
      <c r="U26" s="1"/>
    </row>
    <row r="27" spans="1:21" x14ac:dyDescent="0.25">
      <c r="A27" s="31" t="s">
        <v>17</v>
      </c>
      <c r="B27" s="26" t="s">
        <v>61</v>
      </c>
      <c r="C27" s="43">
        <f t="shared" si="3"/>
        <v>6.0410000000000004</v>
      </c>
      <c r="D27" s="43">
        <f t="shared" si="4"/>
        <v>10.6149</v>
      </c>
      <c r="E27" s="48"/>
      <c r="F27" s="61">
        <f t="shared" si="22"/>
        <v>0</v>
      </c>
      <c r="G27" s="37"/>
      <c r="H27" s="2" t="str">
        <f t="shared" si="21"/>
        <v>6,04</v>
      </c>
      <c r="I27" s="39">
        <f t="shared" si="8"/>
        <v>6.0410000000000004</v>
      </c>
      <c r="J27" s="3">
        <v>8.6300000000000008</v>
      </c>
      <c r="K27" s="7">
        <f t="shared" si="7"/>
        <v>10.6149</v>
      </c>
      <c r="L27" s="1"/>
      <c r="M27" s="7">
        <f t="shared" si="1"/>
        <v>0</v>
      </c>
      <c r="N27" s="7">
        <f t="shared" si="2"/>
        <v>0</v>
      </c>
      <c r="O27" s="1"/>
      <c r="P27" s="1"/>
      <c r="Q27" s="1"/>
      <c r="R27" s="1"/>
      <c r="S27" s="1"/>
      <c r="T27" s="1"/>
      <c r="U27" s="1"/>
    </row>
    <row r="28" spans="1:21" x14ac:dyDescent="0.25">
      <c r="A28" s="30" t="s">
        <v>18</v>
      </c>
      <c r="B28" s="27" t="s">
        <v>62</v>
      </c>
      <c r="C28" s="40">
        <f t="shared" si="3"/>
        <v>6.0410000000000004</v>
      </c>
      <c r="D28" s="40">
        <f t="shared" si="4"/>
        <v>10.6149</v>
      </c>
      <c r="E28" s="48"/>
      <c r="F28" s="60">
        <f t="shared" si="22"/>
        <v>0</v>
      </c>
      <c r="G28" s="37"/>
      <c r="H28" s="2" t="str">
        <f t="shared" si="21"/>
        <v>6,04</v>
      </c>
      <c r="I28" s="39">
        <f t="shared" si="8"/>
        <v>6.0410000000000004</v>
      </c>
      <c r="J28" s="3">
        <v>8.6300000000000008</v>
      </c>
      <c r="K28" s="7">
        <f t="shared" si="7"/>
        <v>10.6149</v>
      </c>
      <c r="M28" s="7">
        <f t="shared" si="1"/>
        <v>0</v>
      </c>
      <c r="N28" s="7">
        <f t="shared" si="2"/>
        <v>0</v>
      </c>
    </row>
    <row r="29" spans="1:21" ht="15.75" thickBot="1" x14ac:dyDescent="0.3">
      <c r="A29" s="31" t="s">
        <v>30</v>
      </c>
      <c r="B29" s="26" t="s">
        <v>64</v>
      </c>
      <c r="C29" s="43">
        <f t="shared" si="3"/>
        <v>16.59</v>
      </c>
      <c r="D29" s="43">
        <f t="shared" si="4"/>
        <v>29.151</v>
      </c>
      <c r="E29" s="48"/>
      <c r="F29" s="61">
        <f t="shared" si="5"/>
        <v>0</v>
      </c>
      <c r="G29" s="37"/>
      <c r="H29" s="2" t="str">
        <f t="shared" ref="H29:H35" si="23">FIXED(I29,2)</f>
        <v>16,59</v>
      </c>
      <c r="I29" s="39">
        <f t="shared" si="6"/>
        <v>16.59</v>
      </c>
      <c r="J29" s="4">
        <v>23.7</v>
      </c>
      <c r="K29" s="7">
        <f t="shared" si="7"/>
        <v>29.151</v>
      </c>
      <c r="L29" s="1"/>
      <c r="M29" s="7">
        <f t="shared" si="1"/>
        <v>0</v>
      </c>
      <c r="N29" s="7">
        <f t="shared" si="2"/>
        <v>0</v>
      </c>
      <c r="O29" s="1"/>
      <c r="P29" s="1"/>
      <c r="Q29" s="1"/>
      <c r="R29" s="1"/>
      <c r="S29" s="1"/>
      <c r="T29" s="1"/>
      <c r="U29" s="1"/>
    </row>
    <row r="30" spans="1:21" ht="16.5" thickTop="1" thickBot="1" x14ac:dyDescent="0.3">
      <c r="A30" s="30">
        <v>5120916</v>
      </c>
      <c r="B30" s="27" t="s">
        <v>65</v>
      </c>
      <c r="C30" s="40">
        <f t="shared" si="3"/>
        <v>16.736999999999998</v>
      </c>
      <c r="D30" s="40">
        <f t="shared" si="4"/>
        <v>29.409299999999998</v>
      </c>
      <c r="E30" s="48"/>
      <c r="F30" s="60">
        <f t="shared" si="5"/>
        <v>0</v>
      </c>
      <c r="G30" s="37"/>
      <c r="H30" s="2" t="str">
        <f t="shared" si="23"/>
        <v>16,74</v>
      </c>
      <c r="I30" s="39">
        <f t="shared" si="6"/>
        <v>16.736999999999998</v>
      </c>
      <c r="J30" s="4">
        <v>23.91</v>
      </c>
      <c r="K30" s="7">
        <f t="shared" si="7"/>
        <v>29.409299999999998</v>
      </c>
      <c r="L30" s="1"/>
      <c r="M30" s="7">
        <f t="shared" si="1"/>
        <v>0</v>
      </c>
      <c r="N30" s="7">
        <f t="shared" si="2"/>
        <v>0</v>
      </c>
      <c r="O30" s="1"/>
      <c r="P30" s="1"/>
      <c r="Q30" s="1"/>
      <c r="R30" s="1"/>
      <c r="S30" s="1"/>
      <c r="T30" s="1"/>
      <c r="U30" s="1"/>
    </row>
    <row r="31" spans="1:21" ht="16.5" thickTop="1" thickBot="1" x14ac:dyDescent="0.3">
      <c r="A31" s="31">
        <v>5120912</v>
      </c>
      <c r="B31" s="26" t="s">
        <v>66</v>
      </c>
      <c r="C31" s="43">
        <f t="shared" si="3"/>
        <v>8.218</v>
      </c>
      <c r="D31" s="43">
        <f t="shared" si="4"/>
        <v>14.440200000000001</v>
      </c>
      <c r="E31" s="48"/>
      <c r="F31" s="61">
        <f t="shared" si="5"/>
        <v>0</v>
      </c>
      <c r="G31" s="37"/>
      <c r="H31" s="2" t="str">
        <f t="shared" si="23"/>
        <v>8,22</v>
      </c>
      <c r="I31" s="39">
        <f t="shared" si="6"/>
        <v>8.218</v>
      </c>
      <c r="J31" s="4">
        <v>11.74</v>
      </c>
      <c r="K31" s="7">
        <f t="shared" si="7"/>
        <v>14.440200000000001</v>
      </c>
      <c r="L31" s="1"/>
      <c r="M31" s="7">
        <f t="shared" si="1"/>
        <v>0</v>
      </c>
      <c r="N31" s="7">
        <f t="shared" si="2"/>
        <v>0</v>
      </c>
      <c r="O31" s="1"/>
      <c r="P31" s="1"/>
      <c r="Q31" s="1"/>
      <c r="R31" s="1"/>
      <c r="S31" s="1"/>
      <c r="T31" s="1"/>
      <c r="U31" s="1"/>
    </row>
    <row r="32" spans="1:21" ht="16.5" thickTop="1" thickBot="1" x14ac:dyDescent="0.3">
      <c r="A32" s="30">
        <v>5120913</v>
      </c>
      <c r="B32" s="27" t="s">
        <v>1</v>
      </c>
      <c r="C32" s="40">
        <f t="shared" si="3"/>
        <v>8.3719999999999999</v>
      </c>
      <c r="D32" s="40">
        <f t="shared" si="4"/>
        <v>14.710800000000001</v>
      </c>
      <c r="E32" s="48"/>
      <c r="F32" s="60">
        <f t="shared" si="5"/>
        <v>0</v>
      </c>
      <c r="G32" s="37"/>
      <c r="H32" s="2" t="str">
        <f t="shared" si="23"/>
        <v>8,37</v>
      </c>
      <c r="I32" s="39">
        <f t="shared" si="6"/>
        <v>8.3719999999999999</v>
      </c>
      <c r="J32" s="4">
        <v>11.96</v>
      </c>
      <c r="K32" s="7">
        <f t="shared" si="7"/>
        <v>14.710800000000001</v>
      </c>
      <c r="L32" s="1"/>
      <c r="M32" s="7">
        <f t="shared" si="1"/>
        <v>0</v>
      </c>
      <c r="N32" s="7">
        <f t="shared" si="2"/>
        <v>0</v>
      </c>
      <c r="O32" s="1"/>
      <c r="P32" s="1"/>
      <c r="Q32" s="1"/>
      <c r="R32" s="1"/>
      <c r="S32" s="1"/>
      <c r="T32" s="1"/>
      <c r="U32" s="1"/>
    </row>
    <row r="33" spans="1:21" ht="16.5" thickTop="1" thickBot="1" x14ac:dyDescent="0.3">
      <c r="A33" s="31" t="s">
        <v>31</v>
      </c>
      <c r="B33" s="26" t="s">
        <v>67</v>
      </c>
      <c r="C33" s="43">
        <f t="shared" si="3"/>
        <v>7.3009999999999993</v>
      </c>
      <c r="D33" s="43">
        <f t="shared" si="4"/>
        <v>12.828899999999999</v>
      </c>
      <c r="E33" s="48"/>
      <c r="F33" s="61">
        <f t="shared" si="5"/>
        <v>0</v>
      </c>
      <c r="G33" s="37"/>
      <c r="H33" s="2" t="str">
        <f t="shared" si="23"/>
        <v>7,30</v>
      </c>
      <c r="I33" s="39">
        <f t="shared" si="6"/>
        <v>7.3009999999999993</v>
      </c>
      <c r="J33" s="4">
        <v>10.43</v>
      </c>
      <c r="K33" s="7">
        <f t="shared" si="7"/>
        <v>12.828899999999999</v>
      </c>
      <c r="L33" s="1"/>
      <c r="M33" s="7">
        <f t="shared" si="1"/>
        <v>0</v>
      </c>
      <c r="N33" s="7">
        <f t="shared" si="2"/>
        <v>0</v>
      </c>
      <c r="O33" s="1"/>
      <c r="P33" s="1"/>
      <c r="Q33" s="1"/>
      <c r="R33" s="1"/>
      <c r="S33" s="1"/>
      <c r="T33" s="1"/>
      <c r="U33" s="1"/>
    </row>
    <row r="34" spans="1:21" ht="16.5" thickTop="1" thickBot="1" x14ac:dyDescent="0.3">
      <c r="A34" s="30">
        <v>51309002</v>
      </c>
      <c r="B34" s="27" t="s">
        <v>68</v>
      </c>
      <c r="C34" s="40">
        <f t="shared" si="3"/>
        <v>7.3009999999999993</v>
      </c>
      <c r="D34" s="40">
        <f t="shared" si="4"/>
        <v>12.828899999999999</v>
      </c>
      <c r="E34" s="48"/>
      <c r="F34" s="60">
        <f t="shared" si="5"/>
        <v>0</v>
      </c>
      <c r="G34" s="37"/>
      <c r="H34" s="2" t="str">
        <f t="shared" si="23"/>
        <v>7,30</v>
      </c>
      <c r="I34" s="39">
        <f t="shared" si="6"/>
        <v>7.3009999999999993</v>
      </c>
      <c r="J34" s="4">
        <v>10.43</v>
      </c>
      <c r="K34" s="7">
        <f t="shared" si="7"/>
        <v>12.828899999999999</v>
      </c>
      <c r="L34" s="1"/>
      <c r="M34" s="7">
        <f t="shared" si="1"/>
        <v>0</v>
      </c>
      <c r="N34" s="7">
        <f t="shared" si="2"/>
        <v>0</v>
      </c>
      <c r="O34" s="1"/>
      <c r="P34" s="1"/>
      <c r="Q34" s="1"/>
      <c r="R34" s="1"/>
      <c r="S34" s="1"/>
      <c r="T34" s="1"/>
      <c r="U34" s="1"/>
    </row>
    <row r="35" spans="1:21" ht="16.5" thickTop="1" thickBot="1" x14ac:dyDescent="0.3">
      <c r="A35" s="31" t="s">
        <v>29</v>
      </c>
      <c r="B35" s="26" t="s">
        <v>69</v>
      </c>
      <c r="C35" s="43">
        <f t="shared" si="3"/>
        <v>8.218</v>
      </c>
      <c r="D35" s="43">
        <f t="shared" si="4"/>
        <v>14.440200000000001</v>
      </c>
      <c r="E35" s="48"/>
      <c r="F35" s="61">
        <f t="shared" si="5"/>
        <v>0</v>
      </c>
      <c r="G35" s="37"/>
      <c r="H35" s="2" t="str">
        <f t="shared" si="23"/>
        <v>8,22</v>
      </c>
      <c r="I35" s="39">
        <f t="shared" si="6"/>
        <v>8.218</v>
      </c>
      <c r="J35" s="4">
        <v>11.74</v>
      </c>
      <c r="K35" s="7">
        <f t="shared" si="7"/>
        <v>14.440200000000001</v>
      </c>
      <c r="L35" s="1"/>
      <c r="M35" s="7">
        <f t="shared" si="1"/>
        <v>0</v>
      </c>
      <c r="N35" s="7">
        <f t="shared" si="2"/>
        <v>0</v>
      </c>
      <c r="O35" s="1"/>
      <c r="P35" s="1"/>
      <c r="Q35" s="1"/>
      <c r="R35" s="1"/>
      <c r="S35" s="1"/>
      <c r="T35" s="1"/>
      <c r="U35" s="1"/>
    </row>
    <row r="36" spans="1:21" ht="15.75" thickTop="1" x14ac:dyDescent="0.25">
      <c r="A36" s="32" t="s">
        <v>32</v>
      </c>
      <c r="B36" s="28" t="s">
        <v>70</v>
      </c>
      <c r="C36" s="40">
        <f t="shared" si="3"/>
        <v>1.6519999999999999</v>
      </c>
      <c r="D36" s="40">
        <f t="shared" si="4"/>
        <v>2.9027999999999996</v>
      </c>
      <c r="E36" s="48"/>
      <c r="F36" s="60">
        <f t="shared" si="5"/>
        <v>0</v>
      </c>
      <c r="G36" s="38"/>
      <c r="H36" s="2" t="str">
        <f t="shared" ref="H36:H51" si="24">FIXED(I36,2)</f>
        <v>1,65</v>
      </c>
      <c r="I36" s="39">
        <f t="shared" si="6"/>
        <v>1.6519999999999999</v>
      </c>
      <c r="J36" s="7">
        <v>2.36</v>
      </c>
      <c r="K36" s="7">
        <f t="shared" si="7"/>
        <v>2.9027999999999996</v>
      </c>
      <c r="M36" s="7">
        <f t="shared" si="1"/>
        <v>0</v>
      </c>
      <c r="N36" s="7">
        <f t="shared" si="2"/>
        <v>0</v>
      </c>
    </row>
    <row r="37" spans="1:21" x14ac:dyDescent="0.25">
      <c r="A37" s="45" t="s">
        <v>37</v>
      </c>
      <c r="B37" s="46" t="s">
        <v>71</v>
      </c>
      <c r="C37" s="43">
        <f t="shared" si="3"/>
        <v>17.100999999999999</v>
      </c>
      <c r="D37" s="43">
        <f t="shared" si="4"/>
        <v>30.0489</v>
      </c>
      <c r="E37" s="48"/>
      <c r="F37" s="61">
        <f t="shared" si="5"/>
        <v>0</v>
      </c>
      <c r="G37" s="38"/>
      <c r="H37" s="2" t="str">
        <f t="shared" si="24"/>
        <v>17,10</v>
      </c>
      <c r="I37" s="39">
        <f t="shared" si="6"/>
        <v>17.100999999999999</v>
      </c>
      <c r="J37" s="7">
        <v>24.43</v>
      </c>
      <c r="K37" s="7">
        <f t="shared" si="7"/>
        <v>30.0489</v>
      </c>
      <c r="M37" s="7">
        <f t="shared" si="1"/>
        <v>0</v>
      </c>
      <c r="N37" s="7">
        <f t="shared" si="2"/>
        <v>0</v>
      </c>
    </row>
    <row r="38" spans="1:21" x14ac:dyDescent="0.25">
      <c r="A38" s="32" t="s">
        <v>38</v>
      </c>
      <c r="B38" s="28" t="s">
        <v>72</v>
      </c>
      <c r="C38" s="40">
        <f t="shared" si="3"/>
        <v>17.100999999999999</v>
      </c>
      <c r="D38" s="40">
        <f t="shared" si="4"/>
        <v>30.0489</v>
      </c>
      <c r="E38" s="48"/>
      <c r="F38" s="60">
        <f t="shared" si="5"/>
        <v>0</v>
      </c>
      <c r="G38" s="38"/>
      <c r="H38" s="2" t="str">
        <f t="shared" si="24"/>
        <v>17,10</v>
      </c>
      <c r="I38" s="39">
        <f t="shared" si="6"/>
        <v>17.100999999999999</v>
      </c>
      <c r="J38" s="7">
        <v>24.43</v>
      </c>
      <c r="K38" s="7">
        <f t="shared" si="7"/>
        <v>30.0489</v>
      </c>
      <c r="M38" s="7">
        <f t="shared" si="1"/>
        <v>0</v>
      </c>
      <c r="N38" s="7">
        <f t="shared" si="2"/>
        <v>0</v>
      </c>
    </row>
    <row r="39" spans="1:21" x14ac:dyDescent="0.25">
      <c r="A39" s="45" t="s">
        <v>39</v>
      </c>
      <c r="B39" s="46" t="s">
        <v>73</v>
      </c>
      <c r="C39" s="43">
        <f t="shared" si="3"/>
        <v>17.100999999999999</v>
      </c>
      <c r="D39" s="43">
        <f t="shared" si="4"/>
        <v>30.0489</v>
      </c>
      <c r="E39" s="48"/>
      <c r="F39" s="61">
        <f t="shared" si="5"/>
        <v>0</v>
      </c>
      <c r="G39" s="38"/>
      <c r="H39" s="2" t="str">
        <f t="shared" si="24"/>
        <v>17,10</v>
      </c>
      <c r="I39" s="39">
        <f t="shared" si="6"/>
        <v>17.100999999999999</v>
      </c>
      <c r="J39" s="7">
        <v>24.43</v>
      </c>
      <c r="K39" s="7">
        <f t="shared" si="7"/>
        <v>30.0489</v>
      </c>
      <c r="M39" s="7">
        <f t="shared" si="1"/>
        <v>0</v>
      </c>
      <c r="N39" s="7">
        <f t="shared" si="2"/>
        <v>0</v>
      </c>
    </row>
    <row r="40" spans="1:21" x14ac:dyDescent="0.25">
      <c r="A40" s="32" t="s">
        <v>40</v>
      </c>
      <c r="B40" s="28" t="s">
        <v>74</v>
      </c>
      <c r="C40" s="40">
        <f t="shared" si="3"/>
        <v>17.100999999999999</v>
      </c>
      <c r="D40" s="40">
        <f t="shared" si="4"/>
        <v>30.0489</v>
      </c>
      <c r="E40" s="48"/>
      <c r="F40" s="60">
        <f t="shared" si="5"/>
        <v>0</v>
      </c>
      <c r="G40" s="38"/>
      <c r="H40" s="2" t="str">
        <f t="shared" si="24"/>
        <v>17,10</v>
      </c>
      <c r="I40" s="39">
        <f t="shared" si="6"/>
        <v>17.100999999999999</v>
      </c>
      <c r="J40" s="7">
        <v>24.43</v>
      </c>
      <c r="K40" s="7">
        <f t="shared" si="7"/>
        <v>30.0489</v>
      </c>
      <c r="M40" s="7">
        <f t="shared" si="1"/>
        <v>0</v>
      </c>
      <c r="N40" s="7">
        <f t="shared" si="2"/>
        <v>0</v>
      </c>
    </row>
    <row r="41" spans="1:21" x14ac:dyDescent="0.25">
      <c r="A41" s="45" t="s">
        <v>41</v>
      </c>
      <c r="B41" s="46" t="s">
        <v>75</v>
      </c>
      <c r="C41" s="43">
        <f t="shared" si="3"/>
        <v>9.8139999999999983</v>
      </c>
      <c r="D41" s="43">
        <f t="shared" si="4"/>
        <v>17.244599999999998</v>
      </c>
      <c r="E41" s="48"/>
      <c r="F41" s="61">
        <f t="shared" si="5"/>
        <v>0</v>
      </c>
      <c r="G41" s="38"/>
      <c r="H41" s="2" t="str">
        <f t="shared" si="24"/>
        <v>9,81</v>
      </c>
      <c r="I41" s="39">
        <f t="shared" si="6"/>
        <v>9.8139999999999983</v>
      </c>
      <c r="J41" s="7">
        <v>14.02</v>
      </c>
      <c r="K41" s="7">
        <f t="shared" si="7"/>
        <v>17.244599999999998</v>
      </c>
      <c r="M41" s="7">
        <f t="shared" si="1"/>
        <v>0</v>
      </c>
      <c r="N41" s="7">
        <f t="shared" si="2"/>
        <v>0</v>
      </c>
    </row>
    <row r="42" spans="1:21" x14ac:dyDescent="0.25">
      <c r="A42" s="32" t="s">
        <v>42</v>
      </c>
      <c r="B42" s="28" t="s">
        <v>76</v>
      </c>
      <c r="C42" s="40">
        <f t="shared" si="3"/>
        <v>9.8139999999999983</v>
      </c>
      <c r="D42" s="40">
        <f t="shared" si="4"/>
        <v>17.244599999999998</v>
      </c>
      <c r="E42" s="48"/>
      <c r="F42" s="60">
        <f t="shared" si="5"/>
        <v>0</v>
      </c>
      <c r="G42" s="38"/>
      <c r="H42" s="2" t="str">
        <f t="shared" si="24"/>
        <v>9,81</v>
      </c>
      <c r="I42" s="39">
        <f t="shared" si="6"/>
        <v>9.8139999999999983</v>
      </c>
      <c r="J42" s="7">
        <v>14.02</v>
      </c>
      <c r="K42" s="7">
        <f t="shared" si="7"/>
        <v>17.244599999999998</v>
      </c>
      <c r="M42" s="7">
        <f t="shared" si="1"/>
        <v>0</v>
      </c>
      <c r="N42" s="7">
        <f t="shared" si="2"/>
        <v>0</v>
      </c>
    </row>
    <row r="43" spans="1:21" x14ac:dyDescent="0.25">
      <c r="A43" s="45" t="s">
        <v>43</v>
      </c>
      <c r="B43" s="46" t="s">
        <v>77</v>
      </c>
      <c r="C43" s="43">
        <f t="shared" si="3"/>
        <v>9.8139999999999983</v>
      </c>
      <c r="D43" s="43">
        <f t="shared" si="4"/>
        <v>17.244599999999998</v>
      </c>
      <c r="E43" s="48"/>
      <c r="F43" s="61">
        <f t="shared" si="5"/>
        <v>0</v>
      </c>
      <c r="G43" s="38"/>
      <c r="H43" s="2" t="str">
        <f t="shared" si="24"/>
        <v>9,81</v>
      </c>
      <c r="I43" s="39">
        <f t="shared" si="6"/>
        <v>9.8139999999999983</v>
      </c>
      <c r="J43" s="7">
        <v>14.02</v>
      </c>
      <c r="K43" s="7">
        <f t="shared" si="7"/>
        <v>17.244599999999998</v>
      </c>
      <c r="M43" s="7">
        <f t="shared" si="1"/>
        <v>0</v>
      </c>
      <c r="N43" s="7">
        <f t="shared" si="2"/>
        <v>0</v>
      </c>
    </row>
    <row r="44" spans="1:21" x14ac:dyDescent="0.25">
      <c r="A44" s="32" t="s">
        <v>44</v>
      </c>
      <c r="B44" s="28" t="s">
        <v>78</v>
      </c>
      <c r="C44" s="40">
        <f t="shared" si="3"/>
        <v>9.8139999999999983</v>
      </c>
      <c r="D44" s="40">
        <f t="shared" si="4"/>
        <v>17.244599999999998</v>
      </c>
      <c r="E44" s="48"/>
      <c r="F44" s="60">
        <f t="shared" si="5"/>
        <v>0</v>
      </c>
      <c r="G44" s="38"/>
      <c r="H44" s="2" t="str">
        <f t="shared" si="24"/>
        <v>9,81</v>
      </c>
      <c r="I44" s="39">
        <f t="shared" si="6"/>
        <v>9.8139999999999983</v>
      </c>
      <c r="J44" s="7">
        <v>14.02</v>
      </c>
      <c r="K44" s="7">
        <f t="shared" si="7"/>
        <v>17.244599999999998</v>
      </c>
      <c r="M44" s="7">
        <f t="shared" si="1"/>
        <v>0</v>
      </c>
      <c r="N44" s="7">
        <f t="shared" si="2"/>
        <v>0</v>
      </c>
    </row>
    <row r="45" spans="1:21" x14ac:dyDescent="0.25">
      <c r="A45" s="31" t="s">
        <v>13</v>
      </c>
      <c r="B45" s="26" t="s">
        <v>79</v>
      </c>
      <c r="C45" s="43">
        <f t="shared" si="3"/>
        <v>5.7819999999999991</v>
      </c>
      <c r="D45" s="43">
        <f t="shared" si="4"/>
        <v>10.159799999999999</v>
      </c>
      <c r="E45" s="48"/>
      <c r="F45" s="61">
        <f t="shared" si="5"/>
        <v>0</v>
      </c>
      <c r="G45" s="44"/>
      <c r="H45" s="2" t="str">
        <f t="shared" si="24"/>
        <v>5,78</v>
      </c>
      <c r="I45" s="39">
        <f t="shared" ref="I45:I50" si="25">J45*0.7</f>
        <v>5.7819999999999991</v>
      </c>
      <c r="J45" s="6">
        <v>8.26</v>
      </c>
      <c r="K45" s="7">
        <f t="shared" si="7"/>
        <v>10.159799999999999</v>
      </c>
      <c r="M45" s="7">
        <f t="shared" si="1"/>
        <v>0</v>
      </c>
      <c r="N45" s="7">
        <f t="shared" si="2"/>
        <v>0</v>
      </c>
    </row>
    <row r="46" spans="1:21" x14ac:dyDescent="0.25">
      <c r="A46" s="30" t="s">
        <v>12</v>
      </c>
      <c r="B46" s="27" t="s">
        <v>80</v>
      </c>
      <c r="C46" s="40">
        <f t="shared" si="3"/>
        <v>8.8199999999999985</v>
      </c>
      <c r="D46" s="40">
        <f t="shared" si="4"/>
        <v>15.497999999999999</v>
      </c>
      <c r="E46" s="48"/>
      <c r="F46" s="60">
        <f t="shared" si="5"/>
        <v>0</v>
      </c>
      <c r="G46" s="37"/>
      <c r="H46" s="2" t="str">
        <f t="shared" si="24"/>
        <v>8,82</v>
      </c>
      <c r="I46" s="39">
        <f t="shared" si="25"/>
        <v>8.8199999999999985</v>
      </c>
      <c r="J46" s="6">
        <v>12.6</v>
      </c>
      <c r="K46" s="7">
        <f t="shared" si="7"/>
        <v>15.497999999999999</v>
      </c>
      <c r="M46" s="7">
        <f t="shared" si="1"/>
        <v>0</v>
      </c>
      <c r="N46" s="7">
        <f t="shared" si="2"/>
        <v>0</v>
      </c>
    </row>
    <row r="47" spans="1:21" x14ac:dyDescent="0.25">
      <c r="A47" s="45" t="s">
        <v>33</v>
      </c>
      <c r="B47" s="46" t="s">
        <v>81</v>
      </c>
      <c r="C47" s="43">
        <f t="shared" si="3"/>
        <v>5.7889999999999997</v>
      </c>
      <c r="D47" s="43">
        <f t="shared" si="4"/>
        <v>10.172099999999999</v>
      </c>
      <c r="E47" s="48"/>
      <c r="F47" s="61">
        <f t="shared" ref="F47:F50" si="26">M47</f>
        <v>0</v>
      </c>
      <c r="G47" s="38"/>
      <c r="H47" s="2" t="str">
        <f t="shared" ref="H47:H50" si="27">FIXED(I47,2)</f>
        <v>5,79</v>
      </c>
      <c r="I47" s="39">
        <f t="shared" si="25"/>
        <v>5.7889999999999997</v>
      </c>
      <c r="J47" s="7">
        <v>8.27</v>
      </c>
      <c r="K47" s="7">
        <f t="shared" si="7"/>
        <v>10.172099999999999</v>
      </c>
      <c r="M47" s="7">
        <f t="shared" si="1"/>
        <v>0</v>
      </c>
      <c r="N47" s="7">
        <f t="shared" si="2"/>
        <v>0</v>
      </c>
    </row>
    <row r="48" spans="1:21" x14ac:dyDescent="0.25">
      <c r="A48" s="32" t="s">
        <v>34</v>
      </c>
      <c r="B48" s="28" t="s">
        <v>82</v>
      </c>
      <c r="C48" s="40">
        <f t="shared" si="3"/>
        <v>7.3009999999999993</v>
      </c>
      <c r="D48" s="40">
        <f t="shared" si="4"/>
        <v>12.828899999999999</v>
      </c>
      <c r="E48" s="48"/>
      <c r="F48" s="60">
        <f t="shared" si="26"/>
        <v>0</v>
      </c>
      <c r="G48" s="38"/>
      <c r="H48" s="2" t="str">
        <f t="shared" si="27"/>
        <v>7,30</v>
      </c>
      <c r="I48" s="39">
        <f t="shared" si="25"/>
        <v>7.3009999999999993</v>
      </c>
      <c r="J48" s="7">
        <v>10.43</v>
      </c>
      <c r="K48" s="7">
        <f t="shared" si="7"/>
        <v>12.828899999999999</v>
      </c>
      <c r="M48" s="7">
        <f t="shared" si="1"/>
        <v>0</v>
      </c>
      <c r="N48" s="7">
        <f t="shared" si="2"/>
        <v>0</v>
      </c>
    </row>
    <row r="49" spans="1:14" x14ac:dyDescent="0.25">
      <c r="A49" s="45" t="s">
        <v>35</v>
      </c>
      <c r="B49" s="46" t="s">
        <v>83</v>
      </c>
      <c r="C49" s="43">
        <f t="shared" si="3"/>
        <v>12.326999999999998</v>
      </c>
      <c r="D49" s="43">
        <f t="shared" si="4"/>
        <v>21.660299999999999</v>
      </c>
      <c r="E49" s="48"/>
      <c r="F49" s="61">
        <f t="shared" si="26"/>
        <v>0</v>
      </c>
      <c r="G49" s="38"/>
      <c r="H49" s="2" t="str">
        <f t="shared" si="27"/>
        <v>12,33</v>
      </c>
      <c r="I49" s="39">
        <f t="shared" si="25"/>
        <v>12.326999999999998</v>
      </c>
      <c r="J49" s="7">
        <v>17.61</v>
      </c>
      <c r="K49" s="7">
        <f t="shared" si="7"/>
        <v>21.660299999999999</v>
      </c>
      <c r="M49" s="7">
        <f t="shared" si="1"/>
        <v>0</v>
      </c>
      <c r="N49" s="7">
        <f t="shared" si="2"/>
        <v>0</v>
      </c>
    </row>
    <row r="50" spans="1:14" x14ac:dyDescent="0.25">
      <c r="A50" s="32" t="s">
        <v>36</v>
      </c>
      <c r="B50" s="28" t="s">
        <v>84</v>
      </c>
      <c r="C50" s="40">
        <f t="shared" si="3"/>
        <v>2.7719999999999998</v>
      </c>
      <c r="D50" s="40">
        <f t="shared" si="4"/>
        <v>4.8708</v>
      </c>
      <c r="E50" s="48"/>
      <c r="F50" s="60">
        <f t="shared" si="26"/>
        <v>0</v>
      </c>
      <c r="G50" s="38"/>
      <c r="H50" s="2" t="str">
        <f t="shared" si="27"/>
        <v>2,77</v>
      </c>
      <c r="I50" s="39">
        <f t="shared" si="25"/>
        <v>2.7719999999999998</v>
      </c>
      <c r="J50" s="7">
        <v>3.96</v>
      </c>
      <c r="K50" s="7">
        <f t="shared" si="7"/>
        <v>4.8708</v>
      </c>
      <c r="M50" s="7">
        <f t="shared" si="1"/>
        <v>0</v>
      </c>
      <c r="N50" s="7">
        <f t="shared" si="2"/>
        <v>0</v>
      </c>
    </row>
    <row r="51" spans="1:14" x14ac:dyDescent="0.25">
      <c r="A51" s="31" t="s">
        <v>3</v>
      </c>
      <c r="B51" s="26" t="s">
        <v>85</v>
      </c>
      <c r="C51" s="43">
        <f t="shared" si="3"/>
        <v>75.207999999999998</v>
      </c>
      <c r="D51" s="43">
        <f t="shared" si="4"/>
        <v>132.15119999999999</v>
      </c>
      <c r="E51" s="48"/>
      <c r="F51" s="61">
        <f t="shared" ref="F51:F53" si="28">M51</f>
        <v>0</v>
      </c>
      <c r="G51" s="37"/>
      <c r="H51" s="2" t="str">
        <f t="shared" si="24"/>
        <v>75,21</v>
      </c>
      <c r="I51" s="39">
        <f t="shared" si="6"/>
        <v>75.207999999999998</v>
      </c>
      <c r="J51" s="6">
        <v>107.44</v>
      </c>
      <c r="K51" s="7">
        <f t="shared" si="7"/>
        <v>132.15119999999999</v>
      </c>
      <c r="M51" s="7">
        <f t="shared" si="1"/>
        <v>0</v>
      </c>
      <c r="N51" s="7">
        <f t="shared" si="2"/>
        <v>0</v>
      </c>
    </row>
    <row r="52" spans="1:14" x14ac:dyDescent="0.25">
      <c r="A52" s="30" t="s">
        <v>19</v>
      </c>
      <c r="B52" s="27" t="s">
        <v>86</v>
      </c>
      <c r="C52" s="40">
        <f t="shared" si="3"/>
        <v>16.352</v>
      </c>
      <c r="D52" s="40">
        <f t="shared" si="4"/>
        <v>28.732799999999997</v>
      </c>
      <c r="E52" s="48"/>
      <c r="F52" s="60">
        <f t="shared" si="28"/>
        <v>0</v>
      </c>
      <c r="G52" s="37"/>
      <c r="H52" s="2" t="str">
        <f t="shared" ref="H52:H53" si="29">FIXED(I52,2)</f>
        <v>16,35</v>
      </c>
      <c r="I52" s="39">
        <f t="shared" ref="I52:I53" si="30">J52*0.7</f>
        <v>16.352</v>
      </c>
      <c r="J52" s="6">
        <v>23.36</v>
      </c>
      <c r="K52" s="7">
        <f t="shared" si="7"/>
        <v>28.732799999999997</v>
      </c>
      <c r="M52" s="7">
        <f t="shared" si="1"/>
        <v>0</v>
      </c>
      <c r="N52" s="7">
        <f t="shared" si="2"/>
        <v>0</v>
      </c>
    </row>
    <row r="53" spans="1:14" ht="15.75" thickBot="1" x14ac:dyDescent="0.3">
      <c r="A53" s="62" t="s">
        <v>45</v>
      </c>
      <c r="B53" s="63" t="s">
        <v>63</v>
      </c>
      <c r="C53" s="64">
        <f t="shared" ref="C53" si="31">I53</f>
        <v>19.872999999999998</v>
      </c>
      <c r="D53" s="64">
        <f t="shared" ref="D53" si="32">K53</f>
        <v>34.919699999999999</v>
      </c>
      <c r="E53" s="49"/>
      <c r="F53" s="65">
        <f t="shared" si="28"/>
        <v>0</v>
      </c>
      <c r="G53" s="37"/>
      <c r="H53" s="2" t="str">
        <f t="shared" si="29"/>
        <v>19,87</v>
      </c>
      <c r="I53" s="39">
        <f t="shared" si="30"/>
        <v>19.872999999999998</v>
      </c>
      <c r="J53" s="29">
        <v>28.39</v>
      </c>
      <c r="K53" s="7">
        <f t="shared" si="7"/>
        <v>34.919699999999999</v>
      </c>
      <c r="M53" s="7">
        <f t="shared" si="1"/>
        <v>0</v>
      </c>
      <c r="N53" s="7">
        <f t="shared" si="2"/>
        <v>0</v>
      </c>
    </row>
    <row r="54" spans="1:14" ht="15.75" thickBot="1" x14ac:dyDescent="0.3">
      <c r="F54" s="5"/>
      <c r="N54" s="5">
        <f>SUM(N8:N53)</f>
        <v>0</v>
      </c>
    </row>
    <row r="55" spans="1:14" ht="16.5" thickBot="1" x14ac:dyDescent="0.3">
      <c r="A55" s="22"/>
      <c r="B55" s="9" t="s">
        <v>96</v>
      </c>
      <c r="C55" s="10"/>
      <c r="D55" s="11"/>
      <c r="E55" s="12"/>
      <c r="F55" s="33" t="str">
        <f>IF(F57&gt;=150,"ÁNO","NIE")</f>
        <v>NIE</v>
      </c>
    </row>
    <row r="56" spans="1:14" ht="15.75" thickBot="1" x14ac:dyDescent="0.3">
      <c r="D56"/>
    </row>
    <row r="57" spans="1:14" ht="16.5" thickBot="1" x14ac:dyDescent="0.3">
      <c r="A57" s="23"/>
      <c r="B57" s="51" t="s">
        <v>97</v>
      </c>
      <c r="C57" s="52"/>
      <c r="D57" s="13"/>
      <c r="E57" s="14"/>
      <c r="F57" s="50">
        <f>SUM(F1:F54)</f>
        <v>0</v>
      </c>
    </row>
    <row r="58" spans="1:14" ht="15.75" thickBot="1" x14ac:dyDescent="0.3">
      <c r="A58" s="24"/>
      <c r="B58" s="1"/>
      <c r="C58" s="15"/>
      <c r="D58" s="1"/>
      <c r="E58" s="1"/>
      <c r="F58" s="1"/>
    </row>
    <row r="59" spans="1:14" ht="16.5" thickBot="1" x14ac:dyDescent="0.3">
      <c r="A59" s="23"/>
      <c r="B59" s="16" t="s">
        <v>98</v>
      </c>
      <c r="C59" s="17"/>
      <c r="D59" s="13"/>
      <c r="E59" s="14"/>
      <c r="F59" s="50">
        <f>N54</f>
        <v>0</v>
      </c>
    </row>
  </sheetData>
  <sheetProtection algorithmName="SHA-512" hashValue="gAjSD6pbAYZNR32yZOfO1pMRfeIrhrPPT34jf3N0ZU39Q/a/gxezfImAjQx1PHaQLadeKAEJsjIc8zO/c7dJzQ==" saltValue="b/4LufwX/ULTj2zZwobf8Q==" spinCount="100000" sheet="1" objects="1" scenarios="1"/>
  <mergeCells count="5">
    <mergeCell ref="B57:C57"/>
    <mergeCell ref="A1:F1"/>
    <mergeCell ref="A2:F2"/>
    <mergeCell ref="B4:F4"/>
    <mergeCell ref="B5:F5"/>
  </mergeCells>
  <pageMargins left="0.7" right="0.7" top="0.78740157499999996" bottom="0.78740157499999996" header="0.3" footer="0.3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office1</dc:creator>
  <cp:lastModifiedBy>office1</cp:lastModifiedBy>
  <cp:lastPrinted>2026-08-31T06:11:32Z</cp:lastPrinted>
  <dcterms:created xsi:type="dcterms:W3CDTF">2024-03-18T05:53:30Z</dcterms:created>
  <dcterms:modified xsi:type="dcterms:W3CDTF">2026-08-31T06:14:07Z</dcterms:modified>
</cp:coreProperties>
</file>